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0" yWindow="0" windowWidth="15300" windowHeight="4020"/>
  </bookViews>
  <sheets>
    <sheet name="fin plan" sheetId="7" r:id="rId1"/>
  </sheets>
  <externalReferences>
    <externalReference r:id="rId2"/>
  </externalReferences>
  <definedNames>
    <definedName name="Filijala">[1]Pocetni!$A$29</definedName>
    <definedName name="ZU">[1]Pocetni!$D$29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4" i="7"/>
  <c r="C103"/>
  <c r="I102"/>
  <c r="I105" s="1"/>
  <c r="H102"/>
  <c r="G102"/>
  <c r="F102"/>
  <c r="C102" s="1"/>
  <c r="E102"/>
  <c r="D102"/>
  <c r="I101"/>
  <c r="H101"/>
  <c r="H105" s="1"/>
  <c r="G101"/>
  <c r="F101"/>
  <c r="E101"/>
  <c r="E105" s="1"/>
  <c r="D101"/>
  <c r="D105" s="1"/>
  <c r="C101"/>
  <c r="C100"/>
  <c r="C99"/>
  <c r="C98"/>
  <c r="C97"/>
  <c r="I96"/>
  <c r="H96"/>
  <c r="G96"/>
  <c r="F96"/>
  <c r="E96"/>
  <c r="D96"/>
  <c r="C96"/>
  <c r="C95"/>
  <c r="I94"/>
  <c r="H94"/>
  <c r="G94"/>
  <c r="F94"/>
  <c r="E94"/>
  <c r="D94"/>
  <c r="C94"/>
  <c r="C93"/>
  <c r="C92"/>
  <c r="C91"/>
  <c r="C90"/>
  <c r="C89"/>
  <c r="C88"/>
  <c r="I87"/>
  <c r="H87"/>
  <c r="G87"/>
  <c r="C87"/>
  <c r="C86"/>
  <c r="C85"/>
  <c r="I84"/>
  <c r="H84"/>
  <c r="G84"/>
  <c r="F84"/>
  <c r="F105" s="1"/>
  <c r="C83"/>
  <c r="C82"/>
  <c r="I81"/>
  <c r="H81"/>
  <c r="G81"/>
  <c r="C81" s="1"/>
  <c r="C80"/>
  <c r="C79"/>
  <c r="C78"/>
  <c r="C77"/>
  <c r="C76"/>
  <c r="C75"/>
  <c r="C74"/>
  <c r="I73"/>
  <c r="H73"/>
  <c r="H64" s="1"/>
  <c r="G73"/>
  <c r="C73" s="1"/>
  <c r="C72"/>
  <c r="C71"/>
  <c r="C70"/>
  <c r="C68"/>
  <c r="C67"/>
  <c r="C66"/>
  <c r="H65"/>
  <c r="G65"/>
  <c r="C65" s="1"/>
  <c r="I64"/>
  <c r="G64"/>
  <c r="E64"/>
  <c r="D64"/>
  <c r="C63"/>
  <c r="C62"/>
  <c r="C61"/>
  <c r="C60"/>
  <c r="C59"/>
  <c r="C58"/>
  <c r="C57"/>
  <c r="I56"/>
  <c r="I54" s="1"/>
  <c r="G56"/>
  <c r="C56"/>
  <c r="K55"/>
  <c r="C55"/>
  <c r="G54"/>
  <c r="C54" s="1"/>
  <c r="E54"/>
  <c r="D54"/>
  <c r="H52"/>
  <c r="C43"/>
  <c r="C42" s="1"/>
  <c r="I42"/>
  <c r="H42"/>
  <c r="G42"/>
  <c r="F42"/>
  <c r="E42"/>
  <c r="D42"/>
  <c r="C41"/>
  <c r="I40"/>
  <c r="H40"/>
  <c r="H39" s="1"/>
  <c r="G40"/>
  <c r="F40"/>
  <c r="F39" s="1"/>
  <c r="E40"/>
  <c r="D40"/>
  <c r="C40" s="1"/>
  <c r="I39"/>
  <c r="G39"/>
  <c r="E39"/>
  <c r="C38"/>
  <c r="C37"/>
  <c r="I36"/>
  <c r="H36"/>
  <c r="G36"/>
  <c r="F36"/>
  <c r="E36"/>
  <c r="D36"/>
  <c r="C36" s="1"/>
  <c r="C35"/>
  <c r="C34"/>
  <c r="C33"/>
  <c r="I32"/>
  <c r="H32"/>
  <c r="H31" s="1"/>
  <c r="G32"/>
  <c r="F32"/>
  <c r="F31" s="1"/>
  <c r="E32"/>
  <c r="D32"/>
  <c r="C32" s="1"/>
  <c r="I31"/>
  <c r="G31"/>
  <c r="E31"/>
  <c r="C30"/>
  <c r="I29"/>
  <c r="H29"/>
  <c r="G29"/>
  <c r="F29"/>
  <c r="E29"/>
  <c r="D29"/>
  <c r="C29"/>
  <c r="C28"/>
  <c r="I27"/>
  <c r="H27"/>
  <c r="G27"/>
  <c r="F27"/>
  <c r="E27"/>
  <c r="D27"/>
  <c r="C27"/>
  <c r="C26"/>
  <c r="C25"/>
  <c r="I24"/>
  <c r="H24"/>
  <c r="G24"/>
  <c r="F24"/>
  <c r="E24"/>
  <c r="D24"/>
  <c r="C24" s="1"/>
  <c r="C23"/>
  <c r="C22"/>
  <c r="C21"/>
  <c r="C20"/>
  <c r="C19"/>
  <c r="I18"/>
  <c r="H18"/>
  <c r="G18"/>
  <c r="F18"/>
  <c r="E18"/>
  <c r="D18"/>
  <c r="C18" s="1"/>
  <c r="C17"/>
  <c r="C16"/>
  <c r="C15"/>
  <c r="I14"/>
  <c r="H14"/>
  <c r="H13" s="1"/>
  <c r="H12" s="1"/>
  <c r="H44" s="1"/>
  <c r="G14"/>
  <c r="F14"/>
  <c r="F13" s="1"/>
  <c r="F12" s="1"/>
  <c r="F44" s="1"/>
  <c r="E14"/>
  <c r="D14"/>
  <c r="C14" s="1"/>
  <c r="I13"/>
  <c r="I12" s="1"/>
  <c r="I44" s="1"/>
  <c r="G13"/>
  <c r="G12" s="1"/>
  <c r="G44" s="1"/>
  <c r="E13"/>
  <c r="E12" s="1"/>
  <c r="E44" s="1"/>
  <c r="G105" l="1"/>
  <c r="C105" s="1"/>
  <c r="I53"/>
  <c r="I52"/>
  <c r="C44"/>
  <c r="D13"/>
  <c r="D31"/>
  <c r="C31" s="1"/>
  <c r="D39"/>
  <c r="C39" s="1"/>
  <c r="G53"/>
  <c r="G52" s="1"/>
  <c r="F64"/>
  <c r="C84"/>
  <c r="C64" l="1"/>
  <c r="F53"/>
  <c r="C13"/>
  <c r="D12"/>
  <c r="C12" l="1"/>
  <c r="D44"/>
  <c r="C53"/>
  <c r="F52"/>
  <c r="C52" s="1"/>
</calcChain>
</file>

<file path=xl/sharedStrings.xml><?xml version="1.0" encoding="utf-8"?>
<sst xmlns="http://schemas.openxmlformats.org/spreadsheetml/2006/main" count="121" uniqueCount="111">
  <si>
    <t>Опис</t>
  </si>
  <si>
    <t>(у 000 динара)</t>
  </si>
  <si>
    <t>Ек. Класифи-кација</t>
  </si>
  <si>
    <t>Укупно</t>
  </si>
  <si>
    <t>Приходи и примања из буџета</t>
  </si>
  <si>
    <t>Донације</t>
  </si>
  <si>
    <t>Из осталих извора-сопствени приходи</t>
  </si>
  <si>
    <t>Републике</t>
  </si>
  <si>
    <t>Аутономне покрајине</t>
  </si>
  <si>
    <t>Општине / 
града</t>
  </si>
  <si>
    <t xml:space="preserve"> ООСО</t>
  </si>
  <si>
    <t>4=5+6+7+8+9+10</t>
  </si>
  <si>
    <t>ДОНАЦИЈЕ И ТРАНСФЕРИ (5058 + 5061 + 5064)</t>
  </si>
  <si>
    <t xml:space="preserve">ДОНАЦИЈЕ ОД ИНОСТРАНИХ ДРЖАВА </t>
  </si>
  <si>
    <t xml:space="preserve">ДОНАЦИЈЕ ОД МЕЂУНАРОДНИХ ОРГАНИЗАЦИЈА </t>
  </si>
  <si>
    <t>ТРАНСФЕРИ ОД ДРУГИХ НИВОА ВЛАСТИ</t>
  </si>
  <si>
    <t>ДРУГИ ПРИХОДИ (5068 + 5075 + 5080 + 5087 + 5090)</t>
  </si>
  <si>
    <t>ПРИХОДИ ОД ИМОВИНЕ</t>
  </si>
  <si>
    <t>ПРИХОДИ ОД ПРОДАЈЕ ДОБАРА И УСЛУГА</t>
  </si>
  <si>
    <t>НОВЧАНЕ КАЗНЕ И ОДУЗЕТА ИМОВИНСКА КОРИСТ</t>
  </si>
  <si>
    <t xml:space="preserve">ДОБРОВОЉНИ ТРАНСФЕРИ ОД ФИЗИЧКИХ И ПРАВНИХ ЛИЦА </t>
  </si>
  <si>
    <t xml:space="preserve">МЕШОВИТИ И НЕОДРЕЂЕНИ ПРИХОДИ </t>
  </si>
  <si>
    <t>МЕМОРАНДУМСКЕ СТАВКЕ ЗА РЕФУНДАЦИЈУ РАСХОДА (5093 + 5095)</t>
  </si>
  <si>
    <t xml:space="preserve">МЕМОРАНДУМСКЕ СТАВКЕ ЗА РЕФУНДАЦИЈУ РАСХОДА </t>
  </si>
  <si>
    <t xml:space="preserve">МЕМОРАНДУМСКЕ СТАВКЕ ЗА РЕФУНДАЦИЈУ РАСХОДА ИЗ ПРЕТХОДНЕ ГОДИНЕ </t>
  </si>
  <si>
    <t>ТРАНСФЕРИ ИЗМЕЂУ БУЏЕТСКИХ КОРИСНИКА НА ИСТОМ НИВОУ (5098)</t>
  </si>
  <si>
    <t xml:space="preserve">ТРАНСФЕРИ ИЗМЕЂУ БУЏЕТСКИХ КОРИСНИКА НА ИСТОМ НИВОУ </t>
  </si>
  <si>
    <t>ПРИХОДИ ИЗ БУЏЕТА (5102)</t>
  </si>
  <si>
    <t>ПРИХОДИ ИЗ БУЏЕТА</t>
  </si>
  <si>
    <t>ПРИМАЊА ОД ПРОДАЈЕ НЕФИНАНСИЈСКЕ ИМОВИНЕ (5105 + 5112)</t>
  </si>
  <si>
    <t>ПРИМАЊА ОД ПРОДАЈЕ ОСНОВНИХ СРЕДСТАВА (5106 + 5108 + 5110)</t>
  </si>
  <si>
    <t xml:space="preserve">ПРИМАЊА ОД ПРОДАЈЕ НЕПОКРЕТНОСТИ </t>
  </si>
  <si>
    <t xml:space="preserve">ПРИМАЊА ОД ПРОДАЈЕ ПОКРЕТНЕ ИМОВИНЕ </t>
  </si>
  <si>
    <t>ПРИМАЊА ОД ПРОДАЈЕ ОСТАЛИХ ОСНОВНИХ СРЕДСТАВА</t>
  </si>
  <si>
    <t>ПРИМАЊА ОД ПРОДАЈЕ ЗАЛИХА (5115 + 5117)</t>
  </si>
  <si>
    <t>ПРИМАЊА ОД ПРОДАЈЕ ЗАЛИХА ПРОИЗВОДЊЕ</t>
  </si>
  <si>
    <t xml:space="preserve">ПРИМАЊА ОД ПРОДАЈЕ РОБЕ ЗА ДАЉУ ПРОДАЈУ </t>
  </si>
  <si>
    <t>ПРИМАЊА ОД ЗАДУЖИВАЊА И ПРОДАЈЕ ФИНАНСИЈСКЕ ИМОВИНЕ (5130 + 5149)</t>
  </si>
  <si>
    <t>ПРИМАЊА ОД ЗАДУЖИВАЊА (5131)</t>
  </si>
  <si>
    <t xml:space="preserve">ПРИМАЊА ОД ДОМАЋИХ ЗАДУЖИВАЊА </t>
  </si>
  <si>
    <t>ПРИМАЊА ОД ПРОДАЈЕ ФИНАНСИЈСКЕ ИМОВИНЕ (5150)</t>
  </si>
  <si>
    <t>ПРИМАЊА ОД ПРОДАЈЕ ДОМАЋЕ ФИНАНСИЈСКЕ ИМОВИНЕ</t>
  </si>
  <si>
    <t>УКУПНИ ПРИХОДИ И ПРИМАЊА (5001 + 5129)</t>
  </si>
  <si>
    <t>Расходи и издаци из буџета</t>
  </si>
  <si>
    <t>Из осталих извора</t>
  </si>
  <si>
    <t xml:space="preserve">ПЛАТЕ, ДОДАЦИ И НАКНАДЕ ЗАПОСЛЕНИХ (ЗАРАДЕ) </t>
  </si>
  <si>
    <t xml:space="preserve">СОЦИЈАЛНИ ДОПРИНОСИ НА ТЕРЕТ ПОСЛОДАВЦА </t>
  </si>
  <si>
    <t>НАКНАДЕ У НАТУРИ</t>
  </si>
  <si>
    <t xml:space="preserve">СОЦИЈАЛНА ДАВАЊА ЗАПОСЛЕНИМА </t>
  </si>
  <si>
    <t xml:space="preserve">НАКНАДЕ ТРОШКОВА ЗА ЗАПОСЛЕНЕ </t>
  </si>
  <si>
    <t xml:space="preserve">НАГРАДЕ ЗАПОСЛЕНИМА И ОСТАЛИ ПОСЕБНИ РАСХОДИ </t>
  </si>
  <si>
    <t xml:space="preserve">СТАЛНИ ТРОШКОВИ </t>
  </si>
  <si>
    <t xml:space="preserve">ТРОШКОВИ ПУТОВАЊА </t>
  </si>
  <si>
    <t xml:space="preserve">УСЛУГЕ ПО УГОВОРУ </t>
  </si>
  <si>
    <t xml:space="preserve">СПЕЦИЈАЛИЗОВАНЕ УСЛУГЕ </t>
  </si>
  <si>
    <t xml:space="preserve">ТЕКУЋЕ ПОПРАВКЕ И ОДРЖАВАЊЕ </t>
  </si>
  <si>
    <t xml:space="preserve">МАТЕРИЈАЛ </t>
  </si>
  <si>
    <t>ДОНАЦИЈЕ, ДОТАЦИЈЕ И ТРАНСФЕРИ (5304)</t>
  </si>
  <si>
    <t xml:space="preserve">ОСТАЛЕ ДОТАЦИЈЕ И ТРАНСФЕРИ </t>
  </si>
  <si>
    <t>ИЗДАЦИ ЗА НЕФИНАНСИЈСКУ ИМОВИНУ (5340 + 5362 + 5382)</t>
  </si>
  <si>
    <t xml:space="preserve"> ОСНОВНА СРЕДСТВА (5341 + 5346 + 5356 + 5360)</t>
  </si>
  <si>
    <t>МАШИНЕ И ОПРЕМА</t>
  </si>
  <si>
    <t>УКУПНИ РАСХОДИ И ИЗДАЦИ (5170 + 5385)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</si>
  <si>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</si>
  <si>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</si>
  <si>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</si>
  <si>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</si>
  <si>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</si>
  <si>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</t>
  </si>
  <si>
    <t>административне услуге</t>
  </si>
  <si>
    <t>компјутерске услуге</t>
  </si>
  <si>
    <t>образовање и усавршавање</t>
  </si>
  <si>
    <t>информисање</t>
  </si>
  <si>
    <t>стручне услуге</t>
  </si>
  <si>
    <t>репрезентација</t>
  </si>
  <si>
    <t>остале опште услуге</t>
  </si>
  <si>
    <t>медицинске услуге</t>
  </si>
  <si>
    <t>остале специјализоване услуге</t>
  </si>
  <si>
    <t>одржавање зграда и објеката</t>
  </si>
  <si>
    <t>одржавање опреме</t>
  </si>
  <si>
    <t>административни</t>
  </si>
  <si>
    <t>за образовање и усавршавање</t>
  </si>
  <si>
    <t>за саобраћај</t>
  </si>
  <si>
    <t>медицински и лабораторијски материјал</t>
  </si>
  <si>
    <t>одржавање хигијене</t>
  </si>
  <si>
    <t>посебне намене</t>
  </si>
  <si>
    <t>ОСТАЛИ РАСХОДИ</t>
  </si>
  <si>
    <t>остали порези</t>
  </si>
  <si>
    <t>обавезне таксе</t>
  </si>
  <si>
    <t>новчане казне и пенали</t>
  </si>
  <si>
    <t>новчане казне по решењу суда</t>
  </si>
  <si>
    <t xml:space="preserve">РАСХОДИ ЗА ЗАПОСЛЕНЕ </t>
  </si>
  <si>
    <t>доприноси за ПИО</t>
  </si>
  <si>
    <t>здравство</t>
  </si>
  <si>
    <t>незапосленост</t>
  </si>
  <si>
    <t xml:space="preserve">КОРИШЋЕЊЕ УСЛУГА И РОБА </t>
  </si>
  <si>
    <t>ДОМ ЗДРАВЉА ВРАЧАР</t>
  </si>
  <si>
    <t>ТЕКУЋИ ПРИХОДИ И ПРИМАЊА ОД ПРОДАЈЕ НЕФИНАНСИЈСКЕ ИМОВИНЕ (70000+800000)</t>
  </si>
  <si>
    <t>ТЕКУЋИ ПРИХОДИ (7100....78000)</t>
  </si>
  <si>
    <t>ТЕКУЋИ РСХОДИ И ИЅДАЦИ</t>
  </si>
  <si>
    <t>ТЕКУЋИ РАСХОДИ</t>
  </si>
  <si>
    <t>КОМПЈУТЕРСКИ СОФТВЕР</t>
  </si>
  <si>
    <t>ПРЕДСЕДНИК УПРАВНОГ ОДБОРА</t>
  </si>
  <si>
    <t>ПРИХОДИ 2021. ГОДИНЕ</t>
  </si>
  <si>
    <t>РАСХОДИ 2021. ГОДИНЕ</t>
  </si>
  <si>
    <t>lekovi</t>
  </si>
  <si>
    <t>ФИНАНСИЈСКИ ПЛАН ЗА 2021 ГОДИНУ</t>
  </si>
  <si>
    <t xml:space="preserve"> Милица Витановић</t>
  </si>
  <si>
    <t>за  Вујо Грујић</t>
  </si>
  <si>
    <t>____________________________</t>
  </si>
  <si>
    <t>1. ИЗМЕНА ПЛАНА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</si>
</sst>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6"/>
      <name val="Arial"/>
      <family val="2"/>
      <charset val="238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name val="Arial"/>
      <family val="2"/>
    </font>
    <font>
      <b/>
      <sz val="10"/>
      <name val="Arial"/>
      <family val="2"/>
    </font>
    <font>
      <b/>
      <sz val="10"/>
      <color theme="1"/>
      <name val="Calibri"/>
      <family val="2"/>
      <charset val="238"/>
      <scheme val="minor"/>
    </font>
    <font>
      <sz val="9"/>
      <color rgb="FFFF0000"/>
      <name val="Arial"/>
      <family val="2"/>
    </font>
    <font>
      <b/>
      <sz val="10"/>
      <color rgb="FFFF0000"/>
      <name val="Arial"/>
      <family val="2"/>
    </font>
    <font>
      <sz val="11"/>
      <color rgb="FFFF0000"/>
      <name val="Calibri"/>
      <family val="2"/>
      <charset val="238"/>
      <scheme val="minor"/>
    </font>
    <font>
      <sz val="11"/>
      <color rgb="FF9C6500"/>
      <name val="Calibri"/>
      <family val="2"/>
      <scheme val="minor"/>
    </font>
    <font>
      <b/>
      <sz val="8"/>
      <name val="Arial"/>
      <family val="2"/>
    </font>
    <font>
      <sz val="14"/>
      <name val="Arial"/>
      <family val="2"/>
      <charset val="238"/>
    </font>
    <font>
      <sz val="14"/>
      <color theme="1"/>
      <name val="Calibri"/>
      <family val="2"/>
      <charset val="238"/>
      <scheme val="minor"/>
    </font>
    <font>
      <b/>
      <sz val="20"/>
      <name val="Arial"/>
      <family val="2"/>
    </font>
    <font>
      <sz val="20"/>
      <name val="Arial"/>
      <family val="2"/>
    </font>
    <font>
      <sz val="20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EB9C"/>
      </patternFill>
    </fill>
    <fill>
      <patternFill patternType="solid">
        <fgColor theme="3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/>
    <xf numFmtId="0" fontId="1" fillId="0" borderId="0"/>
    <xf numFmtId="0" fontId="2" fillId="0" borderId="0"/>
    <xf numFmtId="0" fontId="2" fillId="0" borderId="0"/>
    <xf numFmtId="0" fontId="17" fillId="3" borderId="0" applyNumberFormat="0" applyBorder="0" applyAlignment="0" applyProtection="0"/>
  </cellStyleXfs>
  <cellXfs count="90">
    <xf numFmtId="0" fontId="0" fillId="0" borderId="0" xfId="0"/>
    <xf numFmtId="0" fontId="3" fillId="0" borderId="0" xfId="0" applyFont="1" applyFill="1" applyBorder="1" applyAlignment="1" applyProtection="1">
      <alignment horizontal="right"/>
    </xf>
    <xf numFmtId="0" fontId="4" fillId="0" borderId="2" xfId="2" applyFont="1" applyFill="1" applyBorder="1" applyAlignment="1">
      <alignment horizontal="center" wrapText="1"/>
    </xf>
    <xf numFmtId="0" fontId="5" fillId="0" borderId="1" xfId="2" applyFont="1" applyFill="1" applyBorder="1" applyAlignment="1">
      <alignment horizontal="center" vertical="center" wrapText="1"/>
    </xf>
    <xf numFmtId="0" fontId="6" fillId="0" borderId="1" xfId="2" applyFont="1" applyFill="1" applyBorder="1" applyAlignment="1">
      <alignment horizontal="right" vertical="top"/>
    </xf>
    <xf numFmtId="0" fontId="6" fillId="0" borderId="1" xfId="2" applyFont="1" applyFill="1" applyBorder="1" applyAlignment="1">
      <alignment vertical="center" wrapText="1"/>
    </xf>
    <xf numFmtId="3" fontId="6" fillId="0" borderId="1" xfId="2" applyNumberFormat="1" applyFont="1" applyFill="1" applyBorder="1" applyAlignment="1">
      <alignment horizontal="right"/>
    </xf>
    <xf numFmtId="3" fontId="6" fillId="0" borderId="1" xfId="2" applyNumberFormat="1" applyFont="1" applyFill="1" applyBorder="1" applyProtection="1">
      <protection locked="0"/>
    </xf>
    <xf numFmtId="3" fontId="6" fillId="0" borderId="1" xfId="2" applyNumberFormat="1" applyFont="1" applyFill="1" applyBorder="1" applyAlignment="1" applyProtection="1">
      <alignment horizontal="right"/>
      <protection locked="0"/>
    </xf>
    <xf numFmtId="3" fontId="6" fillId="0" borderId="1" xfId="3" applyNumberFormat="1" applyFont="1" applyFill="1" applyBorder="1" applyAlignment="1" applyProtection="1">
      <alignment horizontal="right" wrapText="1"/>
      <protection locked="0"/>
    </xf>
    <xf numFmtId="0" fontId="6" fillId="0" borderId="1" xfId="2" applyFont="1" applyFill="1" applyBorder="1" applyAlignment="1">
      <alignment horizontal="left" vertical="top"/>
    </xf>
    <xf numFmtId="0" fontId="6" fillId="0" borderId="1" xfId="2" applyFont="1" applyFill="1" applyBorder="1" applyAlignment="1">
      <alignment wrapText="1"/>
    </xf>
    <xf numFmtId="0" fontId="4" fillId="0" borderId="1" xfId="2" applyFont="1" applyFill="1" applyBorder="1" applyAlignment="1">
      <alignment horizontal="left" vertical="top"/>
    </xf>
    <xf numFmtId="0" fontId="4" fillId="0" borderId="1" xfId="2" applyFont="1" applyFill="1" applyBorder="1" applyAlignment="1">
      <alignment wrapText="1"/>
    </xf>
    <xf numFmtId="3" fontId="4" fillId="0" borderId="1" xfId="2" applyNumberFormat="1" applyFont="1" applyFill="1" applyBorder="1" applyProtection="1">
      <protection locked="0"/>
    </xf>
    <xf numFmtId="0" fontId="10" fillId="0" borderId="0" xfId="0" applyFont="1"/>
    <xf numFmtId="0" fontId="0" fillId="0" borderId="0" xfId="0" applyFill="1"/>
    <xf numFmtId="3" fontId="6" fillId="0" borderId="1" xfId="2" applyNumberFormat="1" applyFont="1" applyFill="1" applyBorder="1" applyProtection="1"/>
    <xf numFmtId="0" fontId="0" fillId="2" borderId="0" xfId="0" applyFill="1"/>
    <xf numFmtId="0" fontId="4" fillId="2" borderId="1" xfId="2" applyFont="1" applyFill="1" applyBorder="1" applyAlignment="1">
      <alignment horizontal="left" vertical="top"/>
    </xf>
    <xf numFmtId="0" fontId="4" fillId="2" borderId="1" xfId="2" applyFont="1" applyFill="1" applyBorder="1" applyAlignment="1">
      <alignment wrapText="1"/>
    </xf>
    <xf numFmtId="3" fontId="4" fillId="2" borderId="1" xfId="2" applyNumberFormat="1" applyFont="1" applyFill="1" applyBorder="1" applyProtection="1">
      <protection locked="0"/>
    </xf>
    <xf numFmtId="0" fontId="10" fillId="2" borderId="0" xfId="0" applyFont="1" applyFill="1"/>
    <xf numFmtId="0" fontId="7" fillId="2" borderId="1" xfId="2" applyFont="1" applyFill="1" applyBorder="1" applyAlignment="1">
      <alignment horizontal="left" vertical="top"/>
    </xf>
    <xf numFmtId="0" fontId="7" fillId="2" borderId="1" xfId="2" applyFont="1" applyFill="1" applyBorder="1" applyAlignment="1">
      <alignment wrapText="1"/>
    </xf>
    <xf numFmtId="3" fontId="7" fillId="2" borderId="1" xfId="2" applyNumberFormat="1" applyFont="1" applyFill="1" applyBorder="1"/>
    <xf numFmtId="3" fontId="7" fillId="2" borderId="1" xfId="2" applyNumberFormat="1" applyFont="1" applyFill="1" applyBorder="1" applyProtection="1"/>
    <xf numFmtId="0" fontId="13" fillId="0" borderId="0" xfId="0" applyFont="1"/>
    <xf numFmtId="3" fontId="6" fillId="0" borderId="3" xfId="2" applyNumberFormat="1" applyFont="1" applyFill="1" applyBorder="1" applyProtection="1">
      <protection locked="0"/>
    </xf>
    <xf numFmtId="0" fontId="14" fillId="0" borderId="1" xfId="2" applyFont="1" applyFill="1" applyBorder="1" applyAlignment="1">
      <alignment horizontal="left" vertical="top"/>
    </xf>
    <xf numFmtId="0" fontId="14" fillId="0" borderId="1" xfId="2" applyFont="1" applyFill="1" applyBorder="1" applyAlignment="1">
      <alignment wrapText="1"/>
    </xf>
    <xf numFmtId="3" fontId="14" fillId="0" borderId="1" xfId="2" applyNumberFormat="1" applyFont="1" applyFill="1" applyBorder="1" applyProtection="1">
      <protection locked="0"/>
    </xf>
    <xf numFmtId="3" fontId="10" fillId="0" borderId="0" xfId="0" applyNumberFormat="1" applyFont="1"/>
    <xf numFmtId="0" fontId="4" fillId="0" borderId="0" xfId="2" applyFont="1" applyFill="1" applyBorder="1" applyAlignment="1">
      <alignment horizontal="center" wrapText="1"/>
    </xf>
    <xf numFmtId="0" fontId="0" fillId="4" borderId="0" xfId="0" applyFill="1"/>
    <xf numFmtId="0" fontId="4" fillId="4" borderId="4" xfId="2" applyFont="1" applyFill="1" applyBorder="1" applyAlignment="1">
      <alignment horizontal="center" wrapText="1"/>
    </xf>
    <xf numFmtId="0" fontId="13" fillId="4" borderId="0" xfId="0" applyFont="1" applyFill="1"/>
    <xf numFmtId="0" fontId="10" fillId="4" borderId="0" xfId="0" applyFont="1" applyFill="1"/>
    <xf numFmtId="0" fontId="16" fillId="4" borderId="0" xfId="0" applyFont="1" applyFill="1"/>
    <xf numFmtId="3" fontId="0" fillId="0" borderId="0" xfId="0" applyNumberFormat="1" applyFill="1"/>
    <xf numFmtId="0" fontId="5" fillId="2" borderId="1" xfId="2" applyFont="1" applyFill="1" applyBorder="1" applyAlignment="1">
      <alignment horizontal="center" vertical="center" wrapText="1"/>
    </xf>
    <xf numFmtId="3" fontId="12" fillId="2" borderId="1" xfId="2" applyNumberFormat="1" applyFont="1" applyFill="1" applyBorder="1"/>
    <xf numFmtId="0" fontId="12" fillId="2" borderId="1" xfId="2" applyFont="1" applyFill="1" applyBorder="1" applyAlignment="1">
      <alignment horizontal="center" vertical="center" wrapText="1"/>
    </xf>
    <xf numFmtId="3" fontId="12" fillId="2" borderId="1" xfId="2" applyNumberFormat="1" applyFont="1" applyFill="1" applyBorder="1" applyAlignment="1">
      <alignment horizontal="center" vertical="center" wrapText="1"/>
    </xf>
    <xf numFmtId="0" fontId="7" fillId="2" borderId="1" xfId="2" applyFont="1" applyFill="1" applyBorder="1" applyAlignment="1">
      <alignment horizontal="left" vertical="center" wrapText="1"/>
    </xf>
    <xf numFmtId="3" fontId="5" fillId="2" borderId="1" xfId="2" applyNumberFormat="1" applyFont="1" applyFill="1" applyBorder="1" applyAlignment="1">
      <alignment horizontal="center" vertical="center" wrapText="1"/>
    </xf>
    <xf numFmtId="3" fontId="6" fillId="2" borderId="1" xfId="2" applyNumberFormat="1" applyFont="1" applyFill="1" applyBorder="1" applyAlignment="1">
      <alignment horizontal="center" vertical="center" wrapText="1"/>
    </xf>
    <xf numFmtId="0" fontId="5" fillId="0" borderId="1" xfId="2" applyFont="1" applyFill="1" applyBorder="1" applyAlignment="1">
      <alignment vertical="center" wrapText="1"/>
    </xf>
    <xf numFmtId="0" fontId="5" fillId="0" borderId="1" xfId="2" applyFont="1" applyFill="1" applyBorder="1" applyAlignment="1">
      <alignment wrapText="1"/>
    </xf>
    <xf numFmtId="0" fontId="1" fillId="0" borderId="0" xfId="1" applyFill="1" applyAlignment="1">
      <alignment vertical="center"/>
    </xf>
    <xf numFmtId="0" fontId="1" fillId="0" borderId="0" xfId="1" applyFill="1"/>
    <xf numFmtId="0" fontId="11" fillId="0" borderId="0" xfId="1" applyFont="1" applyFill="1" applyAlignment="1">
      <alignment vertical="center"/>
    </xf>
    <xf numFmtId="0" fontId="19" fillId="0" borderId="0" xfId="1" applyFont="1" applyFill="1"/>
    <xf numFmtId="0" fontId="20" fillId="0" borderId="0" xfId="0" applyFont="1" applyFill="1"/>
    <xf numFmtId="0" fontId="8" fillId="0" borderId="0" xfId="0" applyFont="1" applyFill="1" applyAlignment="1" applyProtection="1">
      <alignment horizontal="left"/>
    </xf>
    <xf numFmtId="0" fontId="0" fillId="0" borderId="0" xfId="0" applyFill="1" applyProtection="1"/>
    <xf numFmtId="0" fontId="0" fillId="0" borderId="0" xfId="0" applyFill="1" applyAlignment="1" applyProtection="1">
      <alignment horizontal="left" vertical="center" wrapText="1"/>
    </xf>
    <xf numFmtId="0" fontId="7" fillId="0" borderId="1" xfId="2" applyFont="1" applyFill="1" applyBorder="1" applyAlignment="1">
      <alignment vertical="center" wrapText="1"/>
    </xf>
    <xf numFmtId="3" fontId="7" fillId="0" borderId="1" xfId="2" applyNumberFormat="1" applyFont="1" applyFill="1" applyBorder="1" applyAlignment="1" applyProtection="1">
      <alignment horizontal="right"/>
    </xf>
    <xf numFmtId="3" fontId="7" fillId="0" borderId="1" xfId="2" applyNumberFormat="1" applyFont="1" applyFill="1" applyBorder="1" applyAlignment="1">
      <alignment horizontal="right"/>
    </xf>
    <xf numFmtId="0" fontId="7" fillId="0" borderId="1" xfId="2" applyFont="1" applyFill="1" applyBorder="1" applyAlignment="1">
      <alignment horizontal="right" vertical="top"/>
    </xf>
    <xf numFmtId="3" fontId="7" fillId="0" borderId="1" xfId="2" applyNumberFormat="1" applyFont="1" applyFill="1" applyBorder="1"/>
    <xf numFmtId="3" fontId="7" fillId="0" borderId="1" xfId="2" applyNumberFormat="1" applyFont="1" applyFill="1" applyBorder="1" applyProtection="1"/>
    <xf numFmtId="3" fontId="6" fillId="0" borderId="1" xfId="2" applyNumberFormat="1" applyFont="1" applyFill="1" applyBorder="1" applyAlignment="1" applyProtection="1">
      <alignment horizontal="right"/>
    </xf>
    <xf numFmtId="0" fontId="18" fillId="0" borderId="1" xfId="2" applyFont="1" applyFill="1" applyBorder="1" applyAlignment="1">
      <alignment vertical="center" wrapText="1"/>
    </xf>
    <xf numFmtId="0" fontId="0" fillId="0" borderId="0" xfId="0" applyFill="1" applyAlignment="1" applyProtection="1">
      <alignment horizontal="center" vertical="center" wrapText="1"/>
    </xf>
    <xf numFmtId="3" fontId="12" fillId="0" borderId="1" xfId="2" applyNumberFormat="1" applyFont="1" applyFill="1" applyBorder="1"/>
    <xf numFmtId="0" fontId="7" fillId="0" borderId="1" xfId="2" applyFont="1" applyFill="1" applyBorder="1" applyAlignment="1">
      <alignment horizontal="left" vertical="top"/>
    </xf>
    <xf numFmtId="0" fontId="7" fillId="0" borderId="1" xfId="2" applyFont="1" applyFill="1" applyBorder="1" applyAlignment="1">
      <alignment wrapText="1"/>
    </xf>
    <xf numFmtId="3" fontId="15" fillId="0" borderId="1" xfId="2" applyNumberFormat="1" applyFont="1" applyFill="1" applyBorder="1"/>
    <xf numFmtId="4" fontId="0" fillId="0" borderId="0" xfId="0" applyNumberFormat="1" applyFill="1"/>
    <xf numFmtId="4" fontId="0" fillId="0" borderId="0" xfId="0" applyNumberFormat="1" applyFill="1" applyProtection="1"/>
    <xf numFmtId="4" fontId="9" fillId="0" borderId="0" xfId="0" applyNumberFormat="1" applyFont="1" applyFill="1" applyProtection="1"/>
    <xf numFmtId="0" fontId="7" fillId="2" borderId="1" xfId="2" applyFont="1" applyFill="1" applyBorder="1" applyAlignment="1">
      <alignment horizontal="right"/>
    </xf>
    <xf numFmtId="0" fontId="7" fillId="2" borderId="1" xfId="2" applyFont="1" applyFill="1" applyBorder="1" applyAlignment="1">
      <alignment vertical="center" wrapText="1"/>
    </xf>
    <xf numFmtId="3" fontId="7" fillId="2" borderId="1" xfId="2" applyNumberFormat="1" applyFont="1" applyFill="1" applyBorder="1" applyAlignment="1" applyProtection="1">
      <alignment horizontal="right"/>
    </xf>
    <xf numFmtId="3" fontId="7" fillId="2" borderId="1" xfId="2" applyNumberFormat="1" applyFont="1" applyFill="1" applyBorder="1" applyAlignment="1">
      <alignment horizontal="right"/>
    </xf>
    <xf numFmtId="0" fontId="7" fillId="2" borderId="1" xfId="2" applyFont="1" applyFill="1" applyBorder="1" applyAlignment="1">
      <alignment horizontal="right" vertical="top"/>
    </xf>
    <xf numFmtId="3" fontId="12" fillId="2" borderId="1" xfId="2" applyNumberFormat="1" applyFont="1" applyFill="1" applyBorder="1" applyAlignment="1">
      <alignment horizontal="right"/>
    </xf>
    <xf numFmtId="3" fontId="12" fillId="2" borderId="1" xfId="2" applyNumberFormat="1" applyFont="1" applyFill="1" applyBorder="1" applyAlignment="1" applyProtection="1">
      <alignment horizontal="right"/>
    </xf>
    <xf numFmtId="0" fontId="18" fillId="2" borderId="1" xfId="2" applyFont="1" applyFill="1" applyBorder="1" applyAlignment="1">
      <alignment wrapText="1"/>
    </xf>
    <xf numFmtId="3" fontId="17" fillId="2" borderId="1" xfId="4" applyNumberFormat="1" applyFill="1" applyBorder="1"/>
    <xf numFmtId="0" fontId="7" fillId="2" borderId="1" xfId="2" applyFont="1" applyFill="1" applyBorder="1" applyAlignment="1">
      <alignment horizontal="left"/>
    </xf>
    <xf numFmtId="3" fontId="0" fillId="2" borderId="0" xfId="0" applyNumberFormat="1" applyFill="1"/>
    <xf numFmtId="0" fontId="21" fillId="0" borderId="0" xfId="1" applyFont="1" applyFill="1" applyAlignment="1"/>
    <xf numFmtId="0" fontId="22" fillId="0" borderId="0" xfId="1" applyFont="1" applyFill="1" applyAlignment="1"/>
    <xf numFmtId="0" fontId="23" fillId="0" borderId="0" xfId="0" applyFont="1" applyFill="1"/>
    <xf numFmtId="0" fontId="4" fillId="0" borderId="1" xfId="2" applyFont="1" applyFill="1" applyBorder="1" applyAlignment="1">
      <alignment horizontal="center" wrapText="1"/>
    </xf>
    <xf numFmtId="0" fontId="4" fillId="0" borderId="1" xfId="2" applyFont="1" applyFill="1" applyBorder="1" applyAlignment="1">
      <alignment horizontal="center"/>
    </xf>
    <xf numFmtId="0" fontId="4" fillId="0" borderId="1" xfId="0" applyFont="1" applyFill="1" applyBorder="1" applyAlignment="1" applyProtection="1">
      <alignment horizontal="center" vertical="center"/>
    </xf>
  </cellXfs>
  <cellStyles count="5">
    <cellStyle name="Neutral" xfId="4" builtinId="28"/>
    <cellStyle name="Normal" xfId="0" builtinId="0"/>
    <cellStyle name="Normal 3" xfId="1"/>
    <cellStyle name="Normal_Copy of Book1" xfId="2"/>
    <cellStyle name="Normal_ZR_Dvanaestomesecni_2008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nPlanZU2018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ocetni"/>
      <sheetName val="Plan2016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15"/>
  <sheetViews>
    <sheetView tabSelected="1" workbookViewId="0">
      <selection activeCell="C19" sqref="C19"/>
    </sheetView>
  </sheetViews>
  <sheetFormatPr defaultRowHeight="15"/>
  <cols>
    <col min="1" max="1" width="10" style="16" customWidth="1"/>
    <col min="2" max="2" width="23.42578125" style="16" customWidth="1"/>
    <col min="3" max="3" width="15.42578125" style="16" customWidth="1"/>
    <col min="4" max="4" width="12.85546875" style="16" customWidth="1"/>
    <col min="5" max="5" width="12.28515625" style="16" customWidth="1"/>
    <col min="6" max="6" width="11.7109375" style="16" customWidth="1"/>
    <col min="7" max="7" width="11.85546875" style="16" customWidth="1"/>
    <col min="8" max="8" width="10.85546875" style="16" customWidth="1"/>
    <col min="9" max="9" width="11.7109375" style="16" customWidth="1"/>
    <col min="10" max="10" width="6.42578125" style="34" customWidth="1"/>
  </cols>
  <sheetData>
    <row r="1" spans="1:9" ht="18">
      <c r="A1" s="51" t="s">
        <v>96</v>
      </c>
      <c r="B1" s="49"/>
      <c r="C1" s="50"/>
      <c r="D1" s="50"/>
      <c r="E1" s="50"/>
    </row>
    <row r="2" spans="1:9" ht="18.75">
      <c r="C2" s="52"/>
      <c r="D2" s="52"/>
      <c r="E2" s="53"/>
      <c r="F2" s="53"/>
    </row>
    <row r="3" spans="1:9" ht="18.75">
      <c r="F3" s="53"/>
    </row>
    <row r="4" spans="1:9" ht="26.25">
      <c r="A4" s="84" t="s">
        <v>106</v>
      </c>
      <c r="B4" s="85"/>
      <c r="C4" s="85"/>
      <c r="D4" s="85"/>
      <c r="E4" s="86"/>
    </row>
    <row r="5" spans="1:9">
      <c r="C5" s="50"/>
      <c r="D5" s="50"/>
      <c r="E5" s="50"/>
    </row>
    <row r="6" spans="1:9">
      <c r="A6" s="16" t="s">
        <v>110</v>
      </c>
      <c r="C6" s="50"/>
      <c r="D6" s="50"/>
      <c r="E6" s="50"/>
    </row>
    <row r="7" spans="1:9">
      <c r="B7" s="55"/>
      <c r="C7" s="55"/>
      <c r="D7" s="55"/>
      <c r="E7" s="55"/>
      <c r="F7" s="55"/>
      <c r="G7" s="55"/>
      <c r="H7" s="55"/>
      <c r="I7" s="55"/>
    </row>
    <row r="8" spans="1:9" ht="20.25">
      <c r="A8" s="54" t="s">
        <v>103</v>
      </c>
      <c r="B8" s="55"/>
      <c r="C8" s="55"/>
      <c r="D8" s="55"/>
      <c r="E8" s="55"/>
      <c r="F8" s="55"/>
      <c r="G8" s="55"/>
      <c r="H8" s="55"/>
      <c r="I8" s="1" t="s">
        <v>1</v>
      </c>
    </row>
    <row r="9" spans="1:9">
      <c r="A9" s="87" t="s">
        <v>2</v>
      </c>
      <c r="B9" s="88" t="s">
        <v>0</v>
      </c>
      <c r="C9" s="87" t="s">
        <v>3</v>
      </c>
      <c r="D9" s="89" t="s">
        <v>4</v>
      </c>
      <c r="E9" s="89"/>
      <c r="F9" s="89"/>
      <c r="G9" s="89"/>
      <c r="H9" s="87" t="s">
        <v>5</v>
      </c>
      <c r="I9" s="87" t="s">
        <v>6</v>
      </c>
    </row>
    <row r="10" spans="1:9" ht="24.75">
      <c r="A10" s="87"/>
      <c r="B10" s="88"/>
      <c r="C10" s="87"/>
      <c r="D10" s="2" t="s">
        <v>7</v>
      </c>
      <c r="E10" s="2" t="s">
        <v>8</v>
      </c>
      <c r="F10" s="2" t="s">
        <v>9</v>
      </c>
      <c r="G10" s="2" t="s">
        <v>10</v>
      </c>
      <c r="H10" s="87"/>
      <c r="I10" s="87"/>
    </row>
    <row r="11" spans="1:9">
      <c r="A11" s="3">
        <v>2</v>
      </c>
      <c r="B11" s="3">
        <v>3</v>
      </c>
      <c r="C11" s="3" t="s">
        <v>11</v>
      </c>
      <c r="D11" s="3">
        <v>5</v>
      </c>
      <c r="E11" s="3">
        <v>6</v>
      </c>
      <c r="F11" s="3">
        <v>7</v>
      </c>
      <c r="G11" s="3">
        <v>8</v>
      </c>
      <c r="H11" s="3">
        <v>9</v>
      </c>
      <c r="I11" s="3">
        <v>10</v>
      </c>
    </row>
    <row r="12" spans="1:9" ht="48">
      <c r="A12" s="73"/>
      <c r="B12" s="74" t="s">
        <v>97</v>
      </c>
      <c r="C12" s="75">
        <f>SUM(D12:I12)</f>
        <v>499266</v>
      </c>
      <c r="D12" s="76">
        <f t="shared" ref="D12:I12" si="0">D13+D31</f>
        <v>0</v>
      </c>
      <c r="E12" s="76">
        <f t="shared" si="0"/>
        <v>0</v>
      </c>
      <c r="F12" s="76">
        <f t="shared" si="0"/>
        <v>0</v>
      </c>
      <c r="G12" s="75">
        <f t="shared" si="0"/>
        <v>466446</v>
      </c>
      <c r="H12" s="76">
        <f t="shared" si="0"/>
        <v>0</v>
      </c>
      <c r="I12" s="76">
        <f t="shared" si="0"/>
        <v>32820</v>
      </c>
    </row>
    <row r="13" spans="1:9" ht="24">
      <c r="A13" s="60">
        <v>700000</v>
      </c>
      <c r="B13" s="57" t="s">
        <v>98</v>
      </c>
      <c r="C13" s="59">
        <f t="shared" ref="C13:C41" si="1">SUM(D13:I13)</f>
        <v>498266</v>
      </c>
      <c r="D13" s="59">
        <f t="shared" ref="D13:I13" si="2">D14+D18+D24+D27+D29</f>
        <v>0</v>
      </c>
      <c r="E13" s="59">
        <f t="shared" si="2"/>
        <v>0</v>
      </c>
      <c r="F13" s="59">
        <f t="shared" si="2"/>
        <v>0</v>
      </c>
      <c r="G13" s="58">
        <f t="shared" si="2"/>
        <v>466446</v>
      </c>
      <c r="H13" s="59">
        <f t="shared" si="2"/>
        <v>0</v>
      </c>
      <c r="I13" s="59">
        <f t="shared" si="2"/>
        <v>31820</v>
      </c>
    </row>
    <row r="14" spans="1:9" ht="24">
      <c r="A14" s="60">
        <v>730000</v>
      </c>
      <c r="B14" s="57" t="s">
        <v>12</v>
      </c>
      <c r="C14" s="59">
        <f t="shared" si="1"/>
        <v>0</v>
      </c>
      <c r="D14" s="59">
        <f t="shared" ref="D14:I14" si="3">SUM(D15:D17)</f>
        <v>0</v>
      </c>
      <c r="E14" s="59">
        <f t="shared" si="3"/>
        <v>0</v>
      </c>
      <c r="F14" s="59">
        <f t="shared" si="3"/>
        <v>0</v>
      </c>
      <c r="G14" s="58">
        <f t="shared" si="3"/>
        <v>0</v>
      </c>
      <c r="H14" s="59">
        <f t="shared" si="3"/>
        <v>0</v>
      </c>
      <c r="I14" s="59">
        <f t="shared" si="3"/>
        <v>0</v>
      </c>
    </row>
    <row r="15" spans="1:9" ht="24">
      <c r="A15" s="4">
        <v>731000</v>
      </c>
      <c r="B15" s="5" t="s">
        <v>13</v>
      </c>
      <c r="C15" s="6">
        <f t="shared" si="1"/>
        <v>0</v>
      </c>
      <c r="D15" s="7"/>
      <c r="E15" s="7"/>
      <c r="F15" s="7"/>
      <c r="G15" s="17"/>
      <c r="H15" s="8"/>
      <c r="I15" s="7"/>
    </row>
    <row r="16" spans="1:9" ht="36">
      <c r="A16" s="4">
        <v>732000</v>
      </c>
      <c r="B16" s="5" t="s">
        <v>14</v>
      </c>
      <c r="C16" s="6">
        <f t="shared" si="1"/>
        <v>0</v>
      </c>
      <c r="D16" s="7"/>
      <c r="E16" s="7"/>
      <c r="F16" s="7"/>
      <c r="G16" s="17"/>
      <c r="H16" s="8"/>
      <c r="I16" s="7"/>
    </row>
    <row r="17" spans="1:9" ht="24">
      <c r="A17" s="4">
        <v>733000</v>
      </c>
      <c r="B17" s="5" t="s">
        <v>15</v>
      </c>
      <c r="C17" s="6">
        <f t="shared" si="1"/>
        <v>0</v>
      </c>
      <c r="D17" s="8"/>
      <c r="E17" s="8"/>
      <c r="F17" s="8"/>
      <c r="G17" s="17"/>
      <c r="H17" s="7"/>
      <c r="I17" s="7"/>
    </row>
    <row r="18" spans="1:9" ht="36">
      <c r="A18" s="77">
        <v>740000</v>
      </c>
      <c r="B18" s="74" t="s">
        <v>16</v>
      </c>
      <c r="C18" s="76">
        <f t="shared" si="1"/>
        <v>31820</v>
      </c>
      <c r="D18" s="25">
        <f t="shared" ref="D18:I18" si="4">SUM(D19:D23)</f>
        <v>0</v>
      </c>
      <c r="E18" s="25">
        <f t="shared" si="4"/>
        <v>0</v>
      </c>
      <c r="F18" s="25">
        <f t="shared" si="4"/>
        <v>0</v>
      </c>
      <c r="G18" s="26">
        <f t="shared" si="4"/>
        <v>0</v>
      </c>
      <c r="H18" s="25">
        <f t="shared" si="4"/>
        <v>0</v>
      </c>
      <c r="I18" s="25">
        <f t="shared" si="4"/>
        <v>31820</v>
      </c>
    </row>
    <row r="19" spans="1:9">
      <c r="A19" s="4">
        <v>742100</v>
      </c>
      <c r="B19" s="47" t="s">
        <v>17</v>
      </c>
      <c r="C19" s="6">
        <f t="shared" si="1"/>
        <v>29820</v>
      </c>
      <c r="D19" s="7"/>
      <c r="E19" s="7"/>
      <c r="F19" s="7"/>
      <c r="G19" s="8"/>
      <c r="H19" s="7"/>
      <c r="I19" s="8">
        <v>29820</v>
      </c>
    </row>
    <row r="20" spans="1:9" ht="22.5">
      <c r="A20" s="4">
        <v>742200</v>
      </c>
      <c r="B20" s="47" t="s">
        <v>18</v>
      </c>
      <c r="C20" s="6">
        <f t="shared" si="1"/>
        <v>0</v>
      </c>
      <c r="D20" s="7"/>
      <c r="E20" s="7"/>
      <c r="F20" s="7"/>
      <c r="G20" s="17"/>
      <c r="H20" s="7"/>
      <c r="I20" s="8"/>
    </row>
    <row r="21" spans="1:9" ht="22.5">
      <c r="A21" s="4">
        <v>743000</v>
      </c>
      <c r="B21" s="47" t="s">
        <v>19</v>
      </c>
      <c r="C21" s="6">
        <f t="shared" si="1"/>
        <v>0</v>
      </c>
      <c r="D21" s="7"/>
      <c r="E21" s="7"/>
      <c r="F21" s="7"/>
      <c r="G21" s="17"/>
      <c r="H21" s="7"/>
      <c r="I21" s="8"/>
    </row>
    <row r="22" spans="1:9" ht="33.75">
      <c r="A22" s="4">
        <v>744000</v>
      </c>
      <c r="B22" s="47" t="s">
        <v>20</v>
      </c>
      <c r="C22" s="6">
        <f t="shared" si="1"/>
        <v>1200</v>
      </c>
      <c r="D22" s="7"/>
      <c r="E22" s="7"/>
      <c r="F22" s="7"/>
      <c r="G22" s="17"/>
      <c r="H22" s="7"/>
      <c r="I22" s="8">
        <v>1200</v>
      </c>
    </row>
    <row r="23" spans="1:9" ht="22.5">
      <c r="A23" s="4">
        <v>745100</v>
      </c>
      <c r="B23" s="47" t="s">
        <v>21</v>
      </c>
      <c r="C23" s="6">
        <f t="shared" si="1"/>
        <v>800</v>
      </c>
      <c r="D23" s="7"/>
      <c r="E23" s="7"/>
      <c r="F23" s="7"/>
      <c r="G23" s="7"/>
      <c r="H23" s="7"/>
      <c r="I23" s="8">
        <v>800</v>
      </c>
    </row>
    <row r="24" spans="1:9" ht="48">
      <c r="A24" s="77">
        <v>770000</v>
      </c>
      <c r="B24" s="74" t="s">
        <v>22</v>
      </c>
      <c r="C24" s="76">
        <f t="shared" si="1"/>
        <v>0</v>
      </c>
      <c r="D24" s="76">
        <f t="shared" ref="D24:I24" si="5">SUM(D25:D26)</f>
        <v>0</v>
      </c>
      <c r="E24" s="76">
        <f t="shared" si="5"/>
        <v>0</v>
      </c>
      <c r="F24" s="76">
        <f t="shared" si="5"/>
        <v>0</v>
      </c>
      <c r="G24" s="75">
        <f t="shared" si="5"/>
        <v>0</v>
      </c>
      <c r="H24" s="76">
        <f t="shared" si="5"/>
        <v>0</v>
      </c>
      <c r="I24" s="76">
        <f t="shared" si="5"/>
        <v>0</v>
      </c>
    </row>
    <row r="25" spans="1:9" ht="22.5">
      <c r="A25" s="4">
        <v>771000</v>
      </c>
      <c r="B25" s="47" t="s">
        <v>23</v>
      </c>
      <c r="C25" s="6">
        <f t="shared" si="1"/>
        <v>0</v>
      </c>
      <c r="D25" s="8"/>
      <c r="E25" s="8"/>
      <c r="F25" s="8"/>
      <c r="G25" s="8"/>
      <c r="H25" s="7"/>
      <c r="I25" s="8"/>
    </row>
    <row r="26" spans="1:9" ht="33.75">
      <c r="A26" s="4">
        <v>772000</v>
      </c>
      <c r="B26" s="47" t="s">
        <v>24</v>
      </c>
      <c r="C26" s="6">
        <f t="shared" si="1"/>
        <v>0</v>
      </c>
      <c r="D26" s="8"/>
      <c r="E26" s="8"/>
      <c r="F26" s="8"/>
      <c r="G26" s="8"/>
      <c r="H26" s="7"/>
      <c r="I26" s="7"/>
    </row>
    <row r="27" spans="1:9" ht="36">
      <c r="A27" s="77">
        <v>780000</v>
      </c>
      <c r="B27" s="74" t="s">
        <v>25</v>
      </c>
      <c r="C27" s="76">
        <f t="shared" si="1"/>
        <v>466446</v>
      </c>
      <c r="D27" s="25">
        <f t="shared" ref="D27:I27" si="6">D28</f>
        <v>0</v>
      </c>
      <c r="E27" s="25">
        <f t="shared" si="6"/>
        <v>0</v>
      </c>
      <c r="F27" s="25">
        <f t="shared" si="6"/>
        <v>0</v>
      </c>
      <c r="G27" s="26">
        <f t="shared" si="6"/>
        <v>466446</v>
      </c>
      <c r="H27" s="25">
        <f t="shared" si="6"/>
        <v>0</v>
      </c>
      <c r="I27" s="25">
        <f t="shared" si="6"/>
        <v>0</v>
      </c>
    </row>
    <row r="28" spans="1:9" ht="33.75">
      <c r="A28" s="4">
        <v>781000</v>
      </c>
      <c r="B28" s="47" t="s">
        <v>26</v>
      </c>
      <c r="C28" s="6">
        <f t="shared" si="1"/>
        <v>466446</v>
      </c>
      <c r="D28" s="7"/>
      <c r="E28" s="7"/>
      <c r="F28" s="7"/>
      <c r="G28" s="9">
        <v>466446</v>
      </c>
      <c r="H28" s="7"/>
      <c r="I28" s="8"/>
    </row>
    <row r="29" spans="1:9" ht="24">
      <c r="A29" s="77">
        <v>790000</v>
      </c>
      <c r="B29" s="74" t="s">
        <v>27</v>
      </c>
      <c r="C29" s="76">
        <f t="shared" si="1"/>
        <v>0</v>
      </c>
      <c r="D29" s="76">
        <f t="shared" ref="D29:I29" si="7">D30</f>
        <v>0</v>
      </c>
      <c r="E29" s="76">
        <f t="shared" si="7"/>
        <v>0</v>
      </c>
      <c r="F29" s="76">
        <f t="shared" si="7"/>
        <v>0</v>
      </c>
      <c r="G29" s="75">
        <f t="shared" si="7"/>
        <v>0</v>
      </c>
      <c r="H29" s="76">
        <f t="shared" si="7"/>
        <v>0</v>
      </c>
      <c r="I29" s="76">
        <f t="shared" si="7"/>
        <v>0</v>
      </c>
    </row>
    <row r="30" spans="1:9">
      <c r="A30" s="4">
        <v>791000</v>
      </c>
      <c r="B30" s="5" t="s">
        <v>28</v>
      </c>
      <c r="C30" s="6">
        <f t="shared" si="1"/>
        <v>0</v>
      </c>
      <c r="D30" s="8"/>
      <c r="E30" s="8"/>
      <c r="F30" s="8"/>
      <c r="G30" s="17"/>
      <c r="H30" s="7"/>
      <c r="I30" s="7"/>
    </row>
    <row r="31" spans="1:9" ht="36">
      <c r="A31" s="77">
        <v>800000</v>
      </c>
      <c r="B31" s="74" t="s">
        <v>29</v>
      </c>
      <c r="C31" s="76">
        <f t="shared" si="1"/>
        <v>1000</v>
      </c>
      <c r="D31" s="76">
        <f t="shared" ref="D31:I31" si="8">D32+D36</f>
        <v>0</v>
      </c>
      <c r="E31" s="76">
        <f t="shared" si="8"/>
        <v>0</v>
      </c>
      <c r="F31" s="76">
        <f t="shared" si="8"/>
        <v>0</v>
      </c>
      <c r="G31" s="75">
        <f t="shared" si="8"/>
        <v>0</v>
      </c>
      <c r="H31" s="76">
        <f t="shared" si="8"/>
        <v>0</v>
      </c>
      <c r="I31" s="76">
        <f t="shared" si="8"/>
        <v>1000</v>
      </c>
    </row>
    <row r="32" spans="1:9" ht="36">
      <c r="A32" s="60">
        <v>810000</v>
      </c>
      <c r="B32" s="57" t="s">
        <v>30</v>
      </c>
      <c r="C32" s="59">
        <f t="shared" si="1"/>
        <v>1000</v>
      </c>
      <c r="D32" s="59">
        <f t="shared" ref="D32:I32" si="9">SUM(D33:D35)</f>
        <v>0</v>
      </c>
      <c r="E32" s="59">
        <f t="shared" si="9"/>
        <v>0</v>
      </c>
      <c r="F32" s="59">
        <f t="shared" si="9"/>
        <v>0</v>
      </c>
      <c r="G32" s="58">
        <f t="shared" si="9"/>
        <v>0</v>
      </c>
      <c r="H32" s="59">
        <f t="shared" si="9"/>
        <v>0</v>
      </c>
      <c r="I32" s="59">
        <f t="shared" si="9"/>
        <v>1000</v>
      </c>
    </row>
    <row r="33" spans="1:9" ht="24">
      <c r="A33" s="4">
        <v>811100</v>
      </c>
      <c r="B33" s="5" t="s">
        <v>31</v>
      </c>
      <c r="C33" s="6">
        <f t="shared" si="1"/>
        <v>600</v>
      </c>
      <c r="D33" s="8"/>
      <c r="E33" s="8"/>
      <c r="F33" s="8"/>
      <c r="G33" s="63"/>
      <c r="H33" s="7"/>
      <c r="I33" s="8">
        <v>600</v>
      </c>
    </row>
    <row r="34" spans="1:9" ht="24">
      <c r="A34" s="4">
        <v>812000</v>
      </c>
      <c r="B34" s="5" t="s">
        <v>32</v>
      </c>
      <c r="C34" s="6">
        <f t="shared" si="1"/>
        <v>400</v>
      </c>
      <c r="D34" s="7"/>
      <c r="E34" s="7"/>
      <c r="F34" s="7"/>
      <c r="G34" s="17">
        <v>0</v>
      </c>
      <c r="H34" s="7"/>
      <c r="I34" s="8">
        <v>400</v>
      </c>
    </row>
    <row r="35" spans="1:9" ht="36">
      <c r="A35" s="4">
        <v>813000</v>
      </c>
      <c r="B35" s="5" t="s">
        <v>33</v>
      </c>
      <c r="C35" s="6">
        <f t="shared" si="1"/>
        <v>0</v>
      </c>
      <c r="D35" s="7"/>
      <c r="E35" s="7"/>
      <c r="F35" s="7"/>
      <c r="G35" s="17">
        <v>0</v>
      </c>
      <c r="H35" s="7"/>
      <c r="I35" s="8"/>
    </row>
    <row r="36" spans="1:9" ht="24">
      <c r="A36" s="60">
        <v>820000</v>
      </c>
      <c r="B36" s="57" t="s">
        <v>34</v>
      </c>
      <c r="C36" s="59">
        <f t="shared" si="1"/>
        <v>0</v>
      </c>
      <c r="D36" s="59">
        <f t="shared" ref="D36:I36" si="10">SUM(D37:D38)</f>
        <v>0</v>
      </c>
      <c r="E36" s="59">
        <f t="shared" si="10"/>
        <v>0</v>
      </c>
      <c r="F36" s="59">
        <f t="shared" si="10"/>
        <v>0</v>
      </c>
      <c r="G36" s="58">
        <f t="shared" si="10"/>
        <v>0</v>
      </c>
      <c r="H36" s="59">
        <f t="shared" si="10"/>
        <v>0</v>
      </c>
      <c r="I36" s="59">
        <f t="shared" si="10"/>
        <v>0</v>
      </c>
    </row>
    <row r="37" spans="1:9" ht="24">
      <c r="A37" s="4">
        <v>822000</v>
      </c>
      <c r="B37" s="5" t="s">
        <v>35</v>
      </c>
      <c r="C37" s="6">
        <f t="shared" si="1"/>
        <v>0</v>
      </c>
      <c r="D37" s="7"/>
      <c r="E37" s="7"/>
      <c r="F37" s="7"/>
      <c r="G37" s="17"/>
      <c r="H37" s="7"/>
      <c r="I37" s="8"/>
    </row>
    <row r="38" spans="1:9" ht="24">
      <c r="A38" s="4">
        <v>823000</v>
      </c>
      <c r="B38" s="5" t="s">
        <v>36</v>
      </c>
      <c r="C38" s="6">
        <f t="shared" si="1"/>
        <v>0</v>
      </c>
      <c r="D38" s="8"/>
      <c r="E38" s="8"/>
      <c r="F38" s="8"/>
      <c r="G38" s="63"/>
      <c r="H38" s="7"/>
      <c r="I38" s="8"/>
    </row>
    <row r="39" spans="1:9" ht="45">
      <c r="A39" s="60">
        <v>900000</v>
      </c>
      <c r="B39" s="64" t="s">
        <v>37</v>
      </c>
      <c r="C39" s="59">
        <f t="shared" si="1"/>
        <v>0</v>
      </c>
      <c r="D39" s="61">
        <f t="shared" ref="D39:I39" si="11">D40+D42</f>
        <v>0</v>
      </c>
      <c r="E39" s="61">
        <f t="shared" si="11"/>
        <v>0</v>
      </c>
      <c r="F39" s="61">
        <f t="shared" si="11"/>
        <v>0</v>
      </c>
      <c r="G39" s="62">
        <f t="shared" si="11"/>
        <v>0</v>
      </c>
      <c r="H39" s="61">
        <f t="shared" si="11"/>
        <v>0</v>
      </c>
      <c r="I39" s="61">
        <f t="shared" si="11"/>
        <v>0</v>
      </c>
    </row>
    <row r="40" spans="1:9" ht="24">
      <c r="A40" s="60">
        <v>910000</v>
      </c>
      <c r="B40" s="57" t="s">
        <v>38</v>
      </c>
      <c r="C40" s="59">
        <f t="shared" si="1"/>
        <v>0</v>
      </c>
      <c r="D40" s="61">
        <f t="shared" ref="D40:I40" si="12">D41</f>
        <v>0</v>
      </c>
      <c r="E40" s="61">
        <f t="shared" si="12"/>
        <v>0</v>
      </c>
      <c r="F40" s="61">
        <f t="shared" si="12"/>
        <v>0</v>
      </c>
      <c r="G40" s="62">
        <f t="shared" si="12"/>
        <v>0</v>
      </c>
      <c r="H40" s="61">
        <f t="shared" si="12"/>
        <v>0</v>
      </c>
      <c r="I40" s="61">
        <f t="shared" si="12"/>
        <v>0</v>
      </c>
    </row>
    <row r="41" spans="1:9" ht="24">
      <c r="A41" s="4">
        <v>911000</v>
      </c>
      <c r="B41" s="5" t="s">
        <v>39</v>
      </c>
      <c r="C41" s="6">
        <f t="shared" si="1"/>
        <v>0</v>
      </c>
      <c r="D41" s="7"/>
      <c r="E41" s="7"/>
      <c r="F41" s="7"/>
      <c r="G41" s="17"/>
      <c r="H41" s="7"/>
      <c r="I41" s="8"/>
    </row>
    <row r="42" spans="1:9" ht="36">
      <c r="A42" s="60">
        <v>920000</v>
      </c>
      <c r="B42" s="57" t="s">
        <v>40</v>
      </c>
      <c r="C42" s="59">
        <f>C43</f>
        <v>0</v>
      </c>
      <c r="D42" s="61">
        <f t="shared" ref="D42:I42" si="13">D43</f>
        <v>0</v>
      </c>
      <c r="E42" s="61">
        <f t="shared" si="13"/>
        <v>0</v>
      </c>
      <c r="F42" s="61">
        <f t="shared" si="13"/>
        <v>0</v>
      </c>
      <c r="G42" s="62">
        <f t="shared" si="13"/>
        <v>0</v>
      </c>
      <c r="H42" s="61">
        <f t="shared" si="13"/>
        <v>0</v>
      </c>
      <c r="I42" s="61">
        <f t="shared" si="13"/>
        <v>0</v>
      </c>
    </row>
    <row r="43" spans="1:9" ht="36">
      <c r="A43" s="4">
        <v>921000</v>
      </c>
      <c r="B43" s="5" t="s">
        <v>41</v>
      </c>
      <c r="C43" s="6">
        <f>SUM(D43:I43)</f>
        <v>0</v>
      </c>
      <c r="D43" s="7"/>
      <c r="E43" s="7"/>
      <c r="F43" s="7"/>
      <c r="G43" s="17"/>
      <c r="H43" s="7"/>
      <c r="I43" s="8"/>
    </row>
    <row r="44" spans="1:9" ht="24">
      <c r="A44" s="73"/>
      <c r="B44" s="74" t="s">
        <v>42</v>
      </c>
      <c r="C44" s="78">
        <f>+F44+G44+I44</f>
        <v>499266</v>
      </c>
      <c r="D44" s="78">
        <f t="shared" ref="D44:I44" si="14">D12+D39</f>
        <v>0</v>
      </c>
      <c r="E44" s="78">
        <f t="shared" si="14"/>
        <v>0</v>
      </c>
      <c r="F44" s="78">
        <f t="shared" si="14"/>
        <v>0</v>
      </c>
      <c r="G44" s="79">
        <f t="shared" si="14"/>
        <v>466446</v>
      </c>
      <c r="H44" s="78">
        <f t="shared" si="14"/>
        <v>0</v>
      </c>
      <c r="I44" s="78">
        <f t="shared" si="14"/>
        <v>32820</v>
      </c>
    </row>
    <row r="45" spans="1:9">
      <c r="A45" s="65"/>
      <c r="B45" s="55"/>
      <c r="C45" s="55"/>
      <c r="D45" s="55"/>
      <c r="E45" s="55"/>
      <c r="F45" s="55"/>
      <c r="G45" s="55"/>
      <c r="H45" s="55"/>
      <c r="I45" s="55"/>
    </row>
    <row r="46" spans="1:9" ht="20.25">
      <c r="A46" s="54" t="s">
        <v>104</v>
      </c>
      <c r="B46" s="55"/>
      <c r="C46" s="55"/>
      <c r="D46" s="55"/>
      <c r="E46" s="55"/>
      <c r="F46" s="55"/>
      <c r="G46" s="55"/>
      <c r="H46" s="55"/>
      <c r="I46" s="55"/>
    </row>
    <row r="47" spans="1:9">
      <c r="A47" s="56"/>
      <c r="B47" s="55"/>
      <c r="C47" s="55"/>
      <c r="D47" s="55"/>
      <c r="E47" s="55"/>
      <c r="F47" s="55"/>
      <c r="G47" s="55"/>
      <c r="H47" s="55"/>
      <c r="I47" s="55"/>
    </row>
    <row r="48" spans="1:9">
      <c r="A48" s="56"/>
      <c r="B48" s="55"/>
      <c r="C48" s="55"/>
      <c r="D48" s="55"/>
      <c r="E48" s="55"/>
      <c r="F48" s="55"/>
      <c r="G48" s="55"/>
      <c r="H48" s="55"/>
      <c r="I48" s="1" t="s">
        <v>1</v>
      </c>
    </row>
    <row r="49" spans="1:11">
      <c r="A49" s="87" t="s">
        <v>2</v>
      </c>
      <c r="B49" s="88" t="s">
        <v>0</v>
      </c>
      <c r="C49" s="87" t="s">
        <v>3</v>
      </c>
      <c r="D49" s="89" t="s">
        <v>43</v>
      </c>
      <c r="E49" s="89"/>
      <c r="F49" s="89"/>
      <c r="G49" s="89"/>
      <c r="H49" s="87" t="s">
        <v>5</v>
      </c>
      <c r="I49" s="87" t="s">
        <v>44</v>
      </c>
    </row>
    <row r="50" spans="1:11" ht="24.75">
      <c r="A50" s="87"/>
      <c r="B50" s="88"/>
      <c r="C50" s="87"/>
      <c r="D50" s="2" t="s">
        <v>7</v>
      </c>
      <c r="E50" s="2" t="s">
        <v>8</v>
      </c>
      <c r="F50" s="2" t="s">
        <v>9</v>
      </c>
      <c r="G50" s="2" t="s">
        <v>10</v>
      </c>
      <c r="H50" s="87"/>
      <c r="I50" s="87"/>
      <c r="J50" s="35"/>
      <c r="K50" s="33"/>
    </row>
    <row r="51" spans="1:11">
      <c r="A51" s="3">
        <v>2</v>
      </c>
      <c r="B51" s="3">
        <v>3</v>
      </c>
      <c r="C51" s="3" t="s">
        <v>11</v>
      </c>
      <c r="D51" s="3">
        <v>5</v>
      </c>
      <c r="E51" s="3">
        <v>6</v>
      </c>
      <c r="F51" s="3">
        <v>7</v>
      </c>
      <c r="G51" s="3">
        <v>8</v>
      </c>
      <c r="H51" s="3">
        <v>9</v>
      </c>
      <c r="I51" s="3">
        <v>10</v>
      </c>
    </row>
    <row r="52" spans="1:11" ht="25.5">
      <c r="A52" s="42"/>
      <c r="B52" s="42" t="s">
        <v>99</v>
      </c>
      <c r="C52" s="41">
        <f>+F52+G52+I52</f>
        <v>499266</v>
      </c>
      <c r="D52" s="42"/>
      <c r="E52" s="42"/>
      <c r="F52" s="43">
        <f>+F53+F101</f>
        <v>0</v>
      </c>
      <c r="G52" s="43">
        <f>+G53+G101</f>
        <v>466446</v>
      </c>
      <c r="H52" s="43">
        <f t="shared" ref="H52" si="15">+H53+H101</f>
        <v>0</v>
      </c>
      <c r="I52" s="43">
        <f>+I54+I64+I96+I101</f>
        <v>32820</v>
      </c>
      <c r="J52" s="36"/>
      <c r="K52" s="27"/>
    </row>
    <row r="53" spans="1:11">
      <c r="A53" s="44">
        <v>400000</v>
      </c>
      <c r="B53" s="40" t="s">
        <v>100</v>
      </c>
      <c r="C53" s="41">
        <f t="shared" ref="C53:C105" si="16">+F53+G53+I53</f>
        <v>495966</v>
      </c>
      <c r="D53" s="40"/>
      <c r="E53" s="40"/>
      <c r="F53" s="45">
        <f>+F54+F64+F96</f>
        <v>0</v>
      </c>
      <c r="G53" s="46">
        <f>+G54+G64+G94+G96</f>
        <v>466446</v>
      </c>
      <c r="H53" s="46"/>
      <c r="I53" s="46">
        <f>+I54+I64+I96</f>
        <v>29520</v>
      </c>
    </row>
    <row r="54" spans="1:11">
      <c r="A54" s="23">
        <v>410000</v>
      </c>
      <c r="B54" s="24" t="s">
        <v>91</v>
      </c>
      <c r="C54" s="41">
        <f t="shared" si="16"/>
        <v>409786</v>
      </c>
      <c r="D54" s="25">
        <f t="shared" ref="D54:E54" si="17">SUM(D55:D63)</f>
        <v>0</v>
      </c>
      <c r="E54" s="25">
        <f t="shared" si="17"/>
        <v>0</v>
      </c>
      <c r="F54" s="26"/>
      <c r="G54" s="26">
        <f>+G55+G56+G60+G61+G62+G63</f>
        <v>392241</v>
      </c>
      <c r="H54" s="26"/>
      <c r="I54" s="26">
        <f t="shared" ref="I54" si="18">+I55+I56+I60+I61+I62+I63</f>
        <v>17545</v>
      </c>
      <c r="K54">
        <v>320148</v>
      </c>
    </row>
    <row r="55" spans="1:11" ht="23.25">
      <c r="A55" s="10">
        <v>411000</v>
      </c>
      <c r="B55" s="48" t="s">
        <v>45</v>
      </c>
      <c r="C55" s="66">
        <f t="shared" si="16"/>
        <v>327905</v>
      </c>
      <c r="D55" s="7"/>
      <c r="E55" s="7"/>
      <c r="F55" s="7"/>
      <c r="G55" s="7">
        <v>314605</v>
      </c>
      <c r="H55" s="7"/>
      <c r="I55" s="7">
        <v>13300</v>
      </c>
      <c r="K55" s="83">
        <f>+G55+G56</f>
        <v>366986</v>
      </c>
    </row>
    <row r="56" spans="1:11" ht="36.75">
      <c r="A56" s="10">
        <v>412000</v>
      </c>
      <c r="B56" s="11" t="s">
        <v>46</v>
      </c>
      <c r="C56" s="66">
        <f t="shared" si="16"/>
        <v>54596</v>
      </c>
      <c r="D56" s="7"/>
      <c r="E56" s="7"/>
      <c r="F56" s="7"/>
      <c r="G56" s="7">
        <f>+G57+G58+G59</f>
        <v>52381</v>
      </c>
      <c r="H56" s="7"/>
      <c r="I56" s="7">
        <f>+I57+I58+I59</f>
        <v>2215</v>
      </c>
      <c r="K56" s="18"/>
    </row>
    <row r="57" spans="1:11">
      <c r="A57" s="10">
        <v>412100</v>
      </c>
      <c r="B57" s="11" t="s">
        <v>92</v>
      </c>
      <c r="C57" s="66">
        <f t="shared" si="16"/>
        <v>37709</v>
      </c>
      <c r="D57" s="7"/>
      <c r="E57" s="7"/>
      <c r="F57" s="7"/>
      <c r="G57" s="7">
        <v>36179</v>
      </c>
      <c r="H57" s="7"/>
      <c r="I57" s="7">
        <v>1530</v>
      </c>
    </row>
    <row r="58" spans="1:11">
      <c r="A58" s="10">
        <v>412200</v>
      </c>
      <c r="B58" s="11" t="s">
        <v>93</v>
      </c>
      <c r="C58" s="66">
        <f t="shared" si="16"/>
        <v>16887</v>
      </c>
      <c r="D58" s="7"/>
      <c r="E58" s="7"/>
      <c r="F58" s="7"/>
      <c r="G58" s="7">
        <v>16202</v>
      </c>
      <c r="H58" s="7"/>
      <c r="I58" s="7">
        <v>685</v>
      </c>
    </row>
    <row r="59" spans="1:11">
      <c r="A59" s="10">
        <v>412300</v>
      </c>
      <c r="B59" s="11" t="s">
        <v>94</v>
      </c>
      <c r="C59" s="66">
        <f t="shared" si="16"/>
        <v>0</v>
      </c>
      <c r="D59" s="7"/>
      <c r="E59" s="7"/>
      <c r="F59" s="7"/>
      <c r="G59" s="7"/>
      <c r="H59" s="7"/>
      <c r="I59" s="7">
        <v>0</v>
      </c>
    </row>
    <row r="60" spans="1:11">
      <c r="A60" s="12">
        <v>413100</v>
      </c>
      <c r="B60" s="13" t="s">
        <v>47</v>
      </c>
      <c r="C60" s="66">
        <f t="shared" si="16"/>
        <v>3309</v>
      </c>
      <c r="D60" s="14"/>
      <c r="E60" s="14"/>
      <c r="F60" s="14"/>
      <c r="G60" s="14">
        <v>3109</v>
      </c>
      <c r="H60" s="14"/>
      <c r="I60" s="14">
        <v>200</v>
      </c>
      <c r="J60" s="37"/>
      <c r="K60" s="15">
        <v>7241</v>
      </c>
    </row>
    <row r="61" spans="1:11" ht="24.75">
      <c r="A61" s="12">
        <v>414000</v>
      </c>
      <c r="B61" s="13" t="s">
        <v>48</v>
      </c>
      <c r="C61" s="66">
        <f t="shared" si="16"/>
        <v>12082</v>
      </c>
      <c r="D61" s="14"/>
      <c r="E61" s="14"/>
      <c r="F61" s="14"/>
      <c r="G61" s="14">
        <v>11782</v>
      </c>
      <c r="H61" s="14"/>
      <c r="I61" s="14">
        <v>300</v>
      </c>
      <c r="J61" s="37"/>
      <c r="K61" s="32">
        <v>1845</v>
      </c>
    </row>
    <row r="62" spans="1:11" ht="24.75">
      <c r="A62" s="12">
        <v>415000</v>
      </c>
      <c r="B62" s="13" t="s">
        <v>49</v>
      </c>
      <c r="C62" s="66">
        <f t="shared" si="16"/>
        <v>5983</v>
      </c>
      <c r="D62" s="14"/>
      <c r="E62" s="14"/>
      <c r="F62" s="14"/>
      <c r="G62" s="14">
        <v>5283</v>
      </c>
      <c r="H62" s="14"/>
      <c r="I62" s="14">
        <v>700</v>
      </c>
      <c r="J62" s="37"/>
      <c r="K62" s="15"/>
    </row>
    <row r="63" spans="1:11" ht="36.75">
      <c r="A63" s="12">
        <v>416000</v>
      </c>
      <c r="B63" s="13" t="s">
        <v>50</v>
      </c>
      <c r="C63" s="66">
        <f t="shared" si="16"/>
        <v>5911</v>
      </c>
      <c r="D63" s="14"/>
      <c r="E63" s="14"/>
      <c r="F63" s="14"/>
      <c r="G63" s="14">
        <v>5081</v>
      </c>
      <c r="H63" s="14"/>
      <c r="I63" s="14">
        <v>830</v>
      </c>
      <c r="J63" s="37"/>
      <c r="K63" s="15">
        <v>4521</v>
      </c>
    </row>
    <row r="64" spans="1:11" ht="24.75">
      <c r="A64" s="23">
        <v>420000</v>
      </c>
      <c r="B64" s="24" t="s">
        <v>95</v>
      </c>
      <c r="C64" s="41">
        <f t="shared" si="16"/>
        <v>82114</v>
      </c>
      <c r="D64" s="25">
        <f t="shared" ref="D64:E64" si="19">SUM(D65:D87)</f>
        <v>0</v>
      </c>
      <c r="E64" s="25">
        <f t="shared" si="19"/>
        <v>0</v>
      </c>
      <c r="F64" s="25">
        <f>+F84</f>
        <v>0</v>
      </c>
      <c r="G64" s="26">
        <f>+G65+G73+G72+G81+G84+G87</f>
        <v>71304</v>
      </c>
      <c r="H64" s="26">
        <f t="shared" ref="H64:I64" si="20">+H65+H72+H73+H81+H84+H87</f>
        <v>0</v>
      </c>
      <c r="I64" s="26">
        <f t="shared" si="20"/>
        <v>10810</v>
      </c>
    </row>
    <row r="65" spans="1:11">
      <c r="A65" s="19">
        <v>421000</v>
      </c>
      <c r="B65" s="20" t="s">
        <v>51</v>
      </c>
      <c r="C65" s="41">
        <f t="shared" si="16"/>
        <v>29347</v>
      </c>
      <c r="D65" s="21"/>
      <c r="E65" s="21"/>
      <c r="F65" s="21"/>
      <c r="G65" s="21">
        <f>+G66+G67+G68+G69+G70+G71+G72</f>
        <v>29107</v>
      </c>
      <c r="H65" s="21">
        <f t="shared" ref="H65" si="21">+H66+H67+H68+H69+H70+H71+H72</f>
        <v>0</v>
      </c>
      <c r="I65" s="21">
        <v>240</v>
      </c>
      <c r="J65" s="37"/>
      <c r="K65" s="22"/>
    </row>
    <row r="66" spans="1:11">
      <c r="A66" s="10">
        <v>421100</v>
      </c>
      <c r="B66" s="11" t="s">
        <v>63</v>
      </c>
      <c r="C66" s="66">
        <f t="shared" si="16"/>
        <v>600</v>
      </c>
      <c r="D66" s="7"/>
      <c r="E66" s="7"/>
      <c r="F66" s="7"/>
      <c r="G66" s="7">
        <v>400</v>
      </c>
      <c r="H66" s="7"/>
      <c r="I66" s="7">
        <v>200</v>
      </c>
      <c r="K66">
        <v>100</v>
      </c>
    </row>
    <row r="67" spans="1:11">
      <c r="A67" s="10">
        <v>421200</v>
      </c>
      <c r="B67" s="11" t="s">
        <v>64</v>
      </c>
      <c r="C67" s="66">
        <f t="shared" si="16"/>
        <v>23995</v>
      </c>
      <c r="D67" s="7"/>
      <c r="E67" s="7"/>
      <c r="F67" s="7"/>
      <c r="G67" s="7">
        <v>23445</v>
      </c>
      <c r="H67" s="7"/>
      <c r="I67" s="7">
        <v>550</v>
      </c>
    </row>
    <row r="68" spans="1:11">
      <c r="A68" s="29">
        <v>421300</v>
      </c>
      <c r="B68" s="30" t="s">
        <v>65</v>
      </c>
      <c r="C68" s="69">
        <f t="shared" si="16"/>
        <v>2318</v>
      </c>
      <c r="D68" s="31"/>
      <c r="E68" s="31"/>
      <c r="F68" s="31"/>
      <c r="G68" s="31">
        <v>1918</v>
      </c>
      <c r="H68" s="31"/>
      <c r="I68" s="31">
        <v>400</v>
      </c>
      <c r="J68" s="38"/>
    </row>
    <row r="69" spans="1:11">
      <c r="A69" s="10">
        <v>421400</v>
      </c>
      <c r="B69" s="11" t="s">
        <v>66</v>
      </c>
      <c r="C69" s="66">
        <v>2050</v>
      </c>
      <c r="D69" s="7"/>
      <c r="E69" s="7"/>
      <c r="F69" s="7"/>
      <c r="G69" s="7">
        <v>1744</v>
      </c>
      <c r="H69" s="7"/>
      <c r="I69" s="7">
        <v>300</v>
      </c>
      <c r="K69">
        <v>200</v>
      </c>
    </row>
    <row r="70" spans="1:11">
      <c r="A70" s="10">
        <v>421500</v>
      </c>
      <c r="B70" s="11" t="s">
        <v>67</v>
      </c>
      <c r="C70" s="66">
        <f t="shared" si="16"/>
        <v>1600</v>
      </c>
      <c r="D70" s="7"/>
      <c r="E70" s="7"/>
      <c r="F70" s="7"/>
      <c r="G70" s="7">
        <v>1600</v>
      </c>
      <c r="H70" s="7"/>
      <c r="I70" s="7"/>
    </row>
    <row r="71" spans="1:11">
      <c r="A71" s="10">
        <v>421900</v>
      </c>
      <c r="B71" s="11" t="s">
        <v>68</v>
      </c>
      <c r="C71" s="66">
        <f t="shared" si="16"/>
        <v>200</v>
      </c>
      <c r="D71" s="7"/>
      <c r="E71" s="7"/>
      <c r="F71" s="7"/>
      <c r="G71" s="7"/>
      <c r="H71" s="7"/>
      <c r="I71" s="7">
        <v>200</v>
      </c>
    </row>
    <row r="72" spans="1:11">
      <c r="A72" s="19">
        <v>422000</v>
      </c>
      <c r="B72" s="20" t="s">
        <v>52</v>
      </c>
      <c r="C72" s="41">
        <f t="shared" si="16"/>
        <v>0</v>
      </c>
      <c r="D72" s="21"/>
      <c r="E72" s="21"/>
      <c r="F72" s="21"/>
      <c r="G72" s="21"/>
      <c r="H72" s="21"/>
      <c r="I72" s="21"/>
      <c r="J72" s="37"/>
    </row>
    <row r="73" spans="1:11">
      <c r="A73" s="19">
        <v>423000</v>
      </c>
      <c r="B73" s="20" t="s">
        <v>53</v>
      </c>
      <c r="C73" s="41">
        <f t="shared" si="16"/>
        <v>5370</v>
      </c>
      <c r="D73" s="21"/>
      <c r="E73" s="21"/>
      <c r="F73" s="21"/>
      <c r="G73" s="21">
        <f>+G74+G75+G76+G77+G78+G79+G80</f>
        <v>1470</v>
      </c>
      <c r="H73" s="21">
        <f t="shared" ref="H73:I73" si="22">+H74+H75+H76+H77+H78+H79+H80</f>
        <v>0</v>
      </c>
      <c r="I73" s="21">
        <f t="shared" si="22"/>
        <v>3900</v>
      </c>
      <c r="J73" s="37"/>
    </row>
    <row r="74" spans="1:11">
      <c r="A74" s="10">
        <v>423100</v>
      </c>
      <c r="B74" s="11" t="s">
        <v>69</v>
      </c>
      <c r="C74" s="66">
        <f t="shared" si="16"/>
        <v>0</v>
      </c>
      <c r="D74" s="7"/>
      <c r="E74" s="7"/>
      <c r="F74" s="7"/>
      <c r="G74" s="7">
        <v>0</v>
      </c>
      <c r="H74" s="7"/>
      <c r="I74" s="7">
        <v>0</v>
      </c>
    </row>
    <row r="75" spans="1:11">
      <c r="A75" s="10">
        <v>423200</v>
      </c>
      <c r="B75" s="11" t="s">
        <v>70</v>
      </c>
      <c r="C75" s="66">
        <f t="shared" si="16"/>
        <v>1600</v>
      </c>
      <c r="D75" s="7"/>
      <c r="E75" s="7"/>
      <c r="F75" s="7"/>
      <c r="G75" s="7">
        <v>1300</v>
      </c>
      <c r="H75" s="7"/>
      <c r="I75" s="7">
        <v>300</v>
      </c>
    </row>
    <row r="76" spans="1:11" ht="24.75">
      <c r="A76" s="10">
        <v>423300</v>
      </c>
      <c r="B76" s="11" t="s">
        <v>71</v>
      </c>
      <c r="C76" s="66">
        <f t="shared" si="16"/>
        <v>170</v>
      </c>
      <c r="D76" s="7"/>
      <c r="E76" s="7"/>
      <c r="F76" s="7"/>
      <c r="G76" s="7">
        <v>120</v>
      </c>
      <c r="H76" s="7"/>
      <c r="I76" s="7">
        <v>50</v>
      </c>
    </row>
    <row r="77" spans="1:11">
      <c r="A77" s="10">
        <v>423400</v>
      </c>
      <c r="B77" s="11" t="s">
        <v>72</v>
      </c>
      <c r="C77" s="66">
        <f t="shared" si="16"/>
        <v>20</v>
      </c>
      <c r="D77" s="7"/>
      <c r="E77" s="7"/>
      <c r="F77" s="7"/>
      <c r="G77" s="7">
        <v>20</v>
      </c>
      <c r="H77" s="7"/>
      <c r="I77" s="7"/>
    </row>
    <row r="78" spans="1:11">
      <c r="A78" s="10">
        <v>423500</v>
      </c>
      <c r="B78" s="11" t="s">
        <v>73</v>
      </c>
      <c r="C78" s="66">
        <f t="shared" si="16"/>
        <v>3200</v>
      </c>
      <c r="D78" s="7"/>
      <c r="E78" s="7"/>
      <c r="F78" s="7"/>
      <c r="G78" s="7"/>
      <c r="H78" s="7"/>
      <c r="I78" s="7">
        <v>3200</v>
      </c>
    </row>
    <row r="79" spans="1:11">
      <c r="A79" s="10">
        <v>423700</v>
      </c>
      <c r="B79" s="11" t="s">
        <v>74</v>
      </c>
      <c r="C79" s="66">
        <f t="shared" si="16"/>
        <v>300</v>
      </c>
      <c r="D79" s="7"/>
      <c r="E79" s="7"/>
      <c r="F79" s="7"/>
      <c r="G79" s="7"/>
      <c r="H79" s="7"/>
      <c r="I79" s="7">
        <v>300</v>
      </c>
    </row>
    <row r="80" spans="1:11">
      <c r="A80" s="10">
        <v>423900</v>
      </c>
      <c r="B80" s="11" t="s">
        <v>75</v>
      </c>
      <c r="C80" s="66">
        <f t="shared" si="16"/>
        <v>80</v>
      </c>
      <c r="D80" s="7"/>
      <c r="E80" s="7"/>
      <c r="F80" s="7"/>
      <c r="G80" s="7">
        <v>30</v>
      </c>
      <c r="H80" s="7"/>
      <c r="I80" s="7">
        <v>50</v>
      </c>
    </row>
    <row r="81" spans="1:11" ht="24.75">
      <c r="A81" s="19">
        <v>424000</v>
      </c>
      <c r="B81" s="20" t="s">
        <v>54</v>
      </c>
      <c r="C81" s="41">
        <f t="shared" si="16"/>
        <v>2800</v>
      </c>
      <c r="D81" s="21"/>
      <c r="E81" s="21"/>
      <c r="F81" s="21"/>
      <c r="G81" s="21">
        <f>+G82+G83</f>
        <v>200</v>
      </c>
      <c r="H81" s="21">
        <f t="shared" ref="H81:I81" si="23">+H82+H83</f>
        <v>0</v>
      </c>
      <c r="I81" s="21">
        <f t="shared" si="23"/>
        <v>2600</v>
      </c>
      <c r="J81" s="37"/>
    </row>
    <row r="82" spans="1:11">
      <c r="A82" s="10">
        <v>424300</v>
      </c>
      <c r="B82" s="11" t="s">
        <v>76</v>
      </c>
      <c r="C82" s="66">
        <f t="shared" si="16"/>
        <v>250</v>
      </c>
      <c r="D82" s="7"/>
      <c r="E82" s="7"/>
      <c r="F82" s="7"/>
      <c r="G82" s="7">
        <v>150</v>
      </c>
      <c r="H82" s="7">
        <v>0</v>
      </c>
      <c r="I82" s="7">
        <v>100</v>
      </c>
      <c r="J82" s="28"/>
      <c r="K82" s="28"/>
    </row>
    <row r="83" spans="1:11" ht="24.75">
      <c r="A83" s="10">
        <v>424900</v>
      </c>
      <c r="B83" s="11" t="s">
        <v>77</v>
      </c>
      <c r="C83" s="66">
        <f t="shared" si="16"/>
        <v>2550</v>
      </c>
      <c r="D83" s="7"/>
      <c r="E83" s="7"/>
      <c r="F83" s="7"/>
      <c r="G83" s="7">
        <v>50</v>
      </c>
      <c r="H83" s="7"/>
      <c r="I83" s="7">
        <v>2500</v>
      </c>
    </row>
    <row r="84" spans="1:11" ht="24.75">
      <c r="A84" s="19">
        <v>425000</v>
      </c>
      <c r="B84" s="20" t="s">
        <v>55</v>
      </c>
      <c r="C84" s="41">
        <f t="shared" si="16"/>
        <v>5450</v>
      </c>
      <c r="D84" s="21"/>
      <c r="E84" s="21"/>
      <c r="F84" s="21">
        <f>+F85+F86</f>
        <v>0</v>
      </c>
      <c r="G84" s="21">
        <f>+G85+G86</f>
        <v>4150</v>
      </c>
      <c r="H84" s="21">
        <f t="shared" ref="H84:I84" si="24">+H85+H86</f>
        <v>0</v>
      </c>
      <c r="I84" s="21">
        <f t="shared" si="24"/>
        <v>1300</v>
      </c>
    </row>
    <row r="85" spans="1:11" ht="24.75">
      <c r="A85" s="12">
        <v>425100</v>
      </c>
      <c r="B85" s="11" t="s">
        <v>78</v>
      </c>
      <c r="C85" s="66">
        <f t="shared" si="16"/>
        <v>2500</v>
      </c>
      <c r="D85" s="14"/>
      <c r="E85" s="14"/>
      <c r="F85" s="14"/>
      <c r="G85" s="7">
        <v>1700</v>
      </c>
      <c r="H85" s="7"/>
      <c r="I85" s="7">
        <v>800</v>
      </c>
      <c r="J85" s="16"/>
      <c r="K85" s="16"/>
    </row>
    <row r="86" spans="1:11">
      <c r="A86" s="12">
        <v>425200</v>
      </c>
      <c r="B86" s="11" t="s">
        <v>79</v>
      </c>
      <c r="C86" s="66">
        <f t="shared" si="16"/>
        <v>2950</v>
      </c>
      <c r="D86" s="14"/>
      <c r="E86" s="14"/>
      <c r="F86" s="14"/>
      <c r="G86" s="7">
        <v>2450</v>
      </c>
      <c r="H86" s="7"/>
      <c r="I86" s="7">
        <v>500</v>
      </c>
      <c r="J86" s="16"/>
      <c r="K86" s="16"/>
    </row>
    <row r="87" spans="1:11">
      <c r="A87" s="19">
        <v>426000</v>
      </c>
      <c r="B87" s="20" t="s">
        <v>56</v>
      </c>
      <c r="C87" s="41">
        <f t="shared" si="16"/>
        <v>39147</v>
      </c>
      <c r="D87" s="21"/>
      <c r="E87" s="21"/>
      <c r="F87" s="21"/>
      <c r="G87" s="21">
        <f>+G88+G89+G90+G91+G92+G93</f>
        <v>36377</v>
      </c>
      <c r="H87" s="21">
        <f t="shared" ref="H87:I87" si="25">+H88+H89+H90+H91+H92+H93</f>
        <v>0</v>
      </c>
      <c r="I87" s="21">
        <f t="shared" si="25"/>
        <v>2770</v>
      </c>
    </row>
    <row r="88" spans="1:11">
      <c r="A88" s="10">
        <v>426100</v>
      </c>
      <c r="B88" s="11" t="s">
        <v>80</v>
      </c>
      <c r="C88" s="66">
        <f t="shared" si="16"/>
        <v>1790</v>
      </c>
      <c r="D88" s="7"/>
      <c r="E88" s="7"/>
      <c r="F88" s="7"/>
      <c r="G88" s="7">
        <v>1740</v>
      </c>
      <c r="H88" s="7"/>
      <c r="I88" s="7">
        <v>50</v>
      </c>
      <c r="J88" s="16"/>
      <c r="K88" s="16"/>
    </row>
    <row r="89" spans="1:11" ht="24.75">
      <c r="A89" s="10">
        <v>426300</v>
      </c>
      <c r="B89" s="11" t="s">
        <v>81</v>
      </c>
      <c r="C89" s="66">
        <f t="shared" si="16"/>
        <v>360</v>
      </c>
      <c r="D89" s="7"/>
      <c r="E89" s="7"/>
      <c r="F89" s="7"/>
      <c r="G89" s="7">
        <v>260</v>
      </c>
      <c r="H89" s="7"/>
      <c r="I89" s="7">
        <v>100</v>
      </c>
      <c r="J89" s="16"/>
      <c r="K89" s="16"/>
    </row>
    <row r="90" spans="1:11">
      <c r="A90" s="10">
        <v>426400</v>
      </c>
      <c r="B90" s="11" t="s">
        <v>82</v>
      </c>
      <c r="C90" s="66">
        <f t="shared" si="16"/>
        <v>3000</v>
      </c>
      <c r="D90" s="7"/>
      <c r="E90" s="7"/>
      <c r="F90" s="7"/>
      <c r="G90" s="7">
        <v>3000</v>
      </c>
      <c r="H90" s="7"/>
      <c r="I90" s="7"/>
      <c r="J90" s="16"/>
      <c r="K90" s="16"/>
    </row>
    <row r="91" spans="1:11" ht="24.75">
      <c r="A91" s="10">
        <v>426700</v>
      </c>
      <c r="B91" s="11" t="s">
        <v>83</v>
      </c>
      <c r="C91" s="66">
        <f t="shared" si="16"/>
        <v>30817</v>
      </c>
      <c r="D91" s="7"/>
      <c r="E91" s="7"/>
      <c r="F91" s="7"/>
      <c r="G91" s="7">
        <v>28597</v>
      </c>
      <c r="H91" s="7"/>
      <c r="I91" s="7">
        <v>2220</v>
      </c>
      <c r="J91" s="16"/>
      <c r="K91" s="16">
        <v>5236</v>
      </c>
    </row>
    <row r="92" spans="1:11">
      <c r="A92" s="10">
        <v>426800</v>
      </c>
      <c r="B92" s="11" t="s">
        <v>84</v>
      </c>
      <c r="C92" s="66">
        <f t="shared" si="16"/>
        <v>880</v>
      </c>
      <c r="D92" s="7"/>
      <c r="E92" s="7"/>
      <c r="F92" s="7"/>
      <c r="G92" s="7">
        <v>880</v>
      </c>
      <c r="H92" s="7"/>
      <c r="I92" s="7"/>
      <c r="J92" s="16"/>
      <c r="K92" s="16" t="s">
        <v>105</v>
      </c>
    </row>
    <row r="93" spans="1:11">
      <c r="A93" s="10">
        <v>426900</v>
      </c>
      <c r="B93" s="11" t="s">
        <v>85</v>
      </c>
      <c r="C93" s="66">
        <f t="shared" si="16"/>
        <v>2300</v>
      </c>
      <c r="D93" s="7"/>
      <c r="E93" s="7"/>
      <c r="F93" s="7"/>
      <c r="G93" s="7">
        <v>1900</v>
      </c>
      <c r="H93" s="7"/>
      <c r="I93" s="7">
        <v>400</v>
      </c>
      <c r="J93" s="16"/>
      <c r="K93" s="16"/>
    </row>
    <row r="94" spans="1:11" ht="24.75">
      <c r="A94" s="23">
        <v>460000</v>
      </c>
      <c r="B94" s="24" t="s">
        <v>57</v>
      </c>
      <c r="C94" s="41">
        <f t="shared" si="16"/>
        <v>2805</v>
      </c>
      <c r="D94" s="25">
        <f t="shared" ref="D94:I94" si="26">SUM(D95)</f>
        <v>0</v>
      </c>
      <c r="E94" s="25">
        <f t="shared" si="26"/>
        <v>0</v>
      </c>
      <c r="F94" s="25">
        <f t="shared" si="26"/>
        <v>0</v>
      </c>
      <c r="G94" s="26">
        <f t="shared" si="26"/>
        <v>2805</v>
      </c>
      <c r="H94" s="26">
        <f t="shared" si="26"/>
        <v>0</v>
      </c>
      <c r="I94" s="26">
        <f t="shared" si="26"/>
        <v>0</v>
      </c>
    </row>
    <row r="95" spans="1:11" ht="24.75">
      <c r="A95" s="10">
        <v>465100</v>
      </c>
      <c r="B95" s="11" t="s">
        <v>58</v>
      </c>
      <c r="C95" s="66">
        <f t="shared" si="16"/>
        <v>2805</v>
      </c>
      <c r="D95" s="7"/>
      <c r="E95" s="7"/>
      <c r="F95" s="7"/>
      <c r="G95" s="7">
        <v>2805</v>
      </c>
      <c r="H95" s="7"/>
      <c r="I95" s="7"/>
    </row>
    <row r="96" spans="1:11">
      <c r="A96" s="23">
        <v>480000</v>
      </c>
      <c r="B96" s="24" t="s">
        <v>86</v>
      </c>
      <c r="C96" s="41">
        <f t="shared" si="16"/>
        <v>1261</v>
      </c>
      <c r="D96" s="25">
        <f t="shared" ref="D96:I96" si="27">SUM(D97:D100)</f>
        <v>0</v>
      </c>
      <c r="E96" s="25">
        <f t="shared" si="27"/>
        <v>0</v>
      </c>
      <c r="F96" s="25">
        <f t="shared" si="27"/>
        <v>0</v>
      </c>
      <c r="G96" s="26">
        <f>+G97</f>
        <v>96</v>
      </c>
      <c r="H96" s="25">
        <f t="shared" si="27"/>
        <v>0</v>
      </c>
      <c r="I96" s="25">
        <f t="shared" si="27"/>
        <v>1165</v>
      </c>
    </row>
    <row r="97" spans="1:11">
      <c r="A97" s="10">
        <v>482100</v>
      </c>
      <c r="B97" s="11" t="s">
        <v>87</v>
      </c>
      <c r="C97" s="66">
        <f t="shared" si="16"/>
        <v>96</v>
      </c>
      <c r="D97" s="7"/>
      <c r="E97" s="7"/>
      <c r="F97" s="7"/>
      <c r="G97" s="7">
        <v>96</v>
      </c>
      <c r="H97" s="7"/>
      <c r="I97" s="7"/>
    </row>
    <row r="98" spans="1:11">
      <c r="A98" s="10">
        <v>482200</v>
      </c>
      <c r="B98" s="11" t="s">
        <v>88</v>
      </c>
      <c r="C98" s="66">
        <f t="shared" si="16"/>
        <v>0</v>
      </c>
      <c r="D98" s="7"/>
      <c r="E98" s="7"/>
      <c r="F98" s="7"/>
      <c r="G98" s="7"/>
      <c r="H98" s="7"/>
      <c r="I98" s="7"/>
    </row>
    <row r="99" spans="1:11">
      <c r="A99" s="10">
        <v>482300</v>
      </c>
      <c r="B99" s="11" t="s">
        <v>89</v>
      </c>
      <c r="C99" s="66">
        <f t="shared" si="16"/>
        <v>50</v>
      </c>
      <c r="D99" s="7"/>
      <c r="E99" s="7"/>
      <c r="F99" s="7"/>
      <c r="G99" s="7"/>
      <c r="H99" s="7"/>
      <c r="I99" s="7">
        <v>50</v>
      </c>
    </row>
    <row r="100" spans="1:11" ht="24.75">
      <c r="A100" s="10">
        <v>483100</v>
      </c>
      <c r="B100" s="11" t="s">
        <v>90</v>
      </c>
      <c r="C100" s="66">
        <f t="shared" si="16"/>
        <v>1115</v>
      </c>
      <c r="D100" s="7"/>
      <c r="E100" s="7"/>
      <c r="F100" s="7"/>
      <c r="G100" s="17"/>
      <c r="H100" s="7"/>
      <c r="I100" s="7">
        <v>1115</v>
      </c>
    </row>
    <row r="101" spans="1:11" ht="34.5">
      <c r="A101" s="23">
        <v>500000</v>
      </c>
      <c r="B101" s="80" t="s">
        <v>59</v>
      </c>
      <c r="C101" s="41">
        <f t="shared" si="16"/>
        <v>3300</v>
      </c>
      <c r="D101" s="25">
        <f t="shared" ref="D101:E101" si="28">+D102+D103</f>
        <v>0</v>
      </c>
      <c r="E101" s="81">
        <f t="shared" si="28"/>
        <v>0</v>
      </c>
      <c r="F101" s="25">
        <f>+F102</f>
        <v>0</v>
      </c>
      <c r="G101" s="26">
        <f>+G102+G103+G104</f>
        <v>0</v>
      </c>
      <c r="H101" s="25">
        <f>+H102+H103</f>
        <v>0</v>
      </c>
      <c r="I101" s="26">
        <f>+I102</f>
        <v>3300</v>
      </c>
    </row>
    <row r="102" spans="1:11" ht="36.75">
      <c r="A102" s="67">
        <v>510000</v>
      </c>
      <c r="B102" s="68" t="s">
        <v>60</v>
      </c>
      <c r="C102" s="66">
        <f t="shared" si="16"/>
        <v>3300</v>
      </c>
      <c r="D102" s="61">
        <f t="shared" ref="D102:H102" si="29">SUM(D103:D104)</f>
        <v>0</v>
      </c>
      <c r="E102" s="61">
        <f t="shared" si="29"/>
        <v>0</v>
      </c>
      <c r="F102" s="61">
        <f>+F103+F104</f>
        <v>0</v>
      </c>
      <c r="G102" s="62">
        <f t="shared" si="29"/>
        <v>0</v>
      </c>
      <c r="H102" s="61">
        <f t="shared" si="29"/>
        <v>0</v>
      </c>
      <c r="I102" s="61">
        <f>+I103+I104</f>
        <v>3300</v>
      </c>
      <c r="K102" s="18"/>
    </row>
    <row r="103" spans="1:11" ht="24.75">
      <c r="A103" s="10">
        <v>515000</v>
      </c>
      <c r="B103" s="11" t="s">
        <v>101</v>
      </c>
      <c r="C103" s="66">
        <f t="shared" si="16"/>
        <v>300</v>
      </c>
      <c r="D103" s="7"/>
      <c r="E103" s="7"/>
      <c r="F103" s="7"/>
      <c r="G103" s="17"/>
      <c r="H103" s="7"/>
      <c r="I103" s="7">
        <v>300</v>
      </c>
      <c r="K103" s="16"/>
    </row>
    <row r="104" spans="1:11">
      <c r="A104" s="10">
        <v>512000</v>
      </c>
      <c r="B104" s="11" t="s">
        <v>61</v>
      </c>
      <c r="C104" s="66">
        <f t="shared" si="16"/>
        <v>3000</v>
      </c>
      <c r="D104" s="7"/>
      <c r="E104" s="7"/>
      <c r="F104" s="7"/>
      <c r="G104" s="17"/>
      <c r="H104" s="7"/>
      <c r="I104" s="7">
        <v>3000</v>
      </c>
      <c r="K104" s="16"/>
    </row>
    <row r="105" spans="1:11" ht="24.75">
      <c r="A105" s="82"/>
      <c r="B105" s="24" t="s">
        <v>62</v>
      </c>
      <c r="C105" s="41">
        <f t="shared" si="16"/>
        <v>499266</v>
      </c>
      <c r="D105" s="26">
        <f t="shared" ref="D105:E105" si="30">+D101+D96+D94+D87+D84+D81+D73+D65+D54</f>
        <v>0</v>
      </c>
      <c r="E105" s="26">
        <f t="shared" si="30"/>
        <v>0</v>
      </c>
      <c r="F105" s="26">
        <f>+F84+F101</f>
        <v>0</v>
      </c>
      <c r="G105" s="26">
        <f>+G55+G56+G65+G73+G81+G84+G87+G96+G95+G61+G63+G60+G62</f>
        <v>466446</v>
      </c>
      <c r="H105" s="26">
        <f t="shared" ref="H105" si="31">+H101+H96+H94+H87+H84+H81+H73+H65+H54</f>
        <v>0</v>
      </c>
      <c r="I105" s="26">
        <f>+I102+I96+I87+I84+I81+I73+I65+I63+I62+I61+I60+I56+I55</f>
        <v>32820</v>
      </c>
    </row>
    <row r="106" spans="1:11">
      <c r="A106" s="65"/>
      <c r="B106" s="70"/>
      <c r="C106" s="55"/>
      <c r="D106" s="55"/>
      <c r="E106" s="55"/>
      <c r="F106" s="55"/>
      <c r="G106" s="55"/>
      <c r="H106" s="55"/>
      <c r="I106" s="55"/>
    </row>
    <row r="107" spans="1:11">
      <c r="A107" s="65"/>
      <c r="E107" s="55"/>
      <c r="F107" s="55"/>
      <c r="G107" s="55"/>
      <c r="H107" s="55"/>
      <c r="I107" s="55"/>
    </row>
    <row r="108" spans="1:11">
      <c r="A108" s="65"/>
      <c r="B108" s="70"/>
      <c r="E108" s="55"/>
      <c r="F108" s="55" t="s">
        <v>102</v>
      </c>
      <c r="G108" s="55"/>
      <c r="H108" s="55"/>
      <c r="I108" s="55"/>
    </row>
    <row r="109" spans="1:11">
      <c r="A109" s="65"/>
      <c r="B109" s="70"/>
      <c r="E109" s="55"/>
      <c r="F109" s="55" t="s">
        <v>107</v>
      </c>
      <c r="G109" s="55"/>
      <c r="H109" s="55"/>
      <c r="I109" s="55"/>
    </row>
    <row r="110" spans="1:11">
      <c r="A110" s="65"/>
      <c r="B110" s="70"/>
      <c r="E110" s="55"/>
      <c r="G110" s="55"/>
      <c r="H110" s="55"/>
      <c r="I110" s="55"/>
    </row>
    <row r="111" spans="1:11">
      <c r="A111" s="65"/>
      <c r="B111" s="71"/>
      <c r="C111" s="55"/>
      <c r="D111" s="55"/>
      <c r="E111" s="55"/>
      <c r="F111" s="16" t="s">
        <v>108</v>
      </c>
      <c r="H111" s="55"/>
      <c r="I111" s="55"/>
    </row>
    <row r="112" spans="1:11">
      <c r="A112" s="65"/>
      <c r="B112" s="72"/>
      <c r="C112" s="55"/>
      <c r="D112" s="55"/>
      <c r="E112" s="55"/>
      <c r="F112" s="55" t="s">
        <v>109</v>
      </c>
      <c r="G112" s="55"/>
      <c r="H112" s="55"/>
      <c r="I112" s="55"/>
    </row>
    <row r="113" spans="1:9">
      <c r="A113" s="65"/>
      <c r="B113" s="71"/>
      <c r="C113" s="55"/>
      <c r="D113" s="55"/>
      <c r="E113" s="55"/>
      <c r="F113" s="55"/>
      <c r="G113" s="55"/>
      <c r="H113" s="55"/>
      <c r="I113" s="55"/>
    </row>
    <row r="114" spans="1:9">
      <c r="A114" s="65"/>
      <c r="B114" s="55"/>
      <c r="C114" s="55"/>
      <c r="D114" s="55"/>
      <c r="E114" s="55"/>
      <c r="F114" s="55"/>
      <c r="G114" s="55"/>
      <c r="H114" s="55"/>
      <c r="I114" s="55"/>
    </row>
    <row r="115" spans="1:9">
      <c r="C115" s="39"/>
    </row>
  </sheetData>
  <mergeCells count="12">
    <mergeCell ref="I49:I50"/>
    <mergeCell ref="A9:A10"/>
    <mergeCell ref="B9:B10"/>
    <mergeCell ref="C9:C10"/>
    <mergeCell ref="D9:G9"/>
    <mergeCell ref="H9:H10"/>
    <mergeCell ref="I9:I10"/>
    <mergeCell ref="A49:A50"/>
    <mergeCell ref="B49:B50"/>
    <mergeCell ref="C49:C50"/>
    <mergeCell ref="D49:G49"/>
    <mergeCell ref="H49:H50"/>
  </mergeCells>
  <dataValidations count="2">
    <dataValidation type="whole" allowBlank="1" showInputMessage="1" showErrorMessage="1" errorTitle="Upozorenje" error="Dozvoljen je unos samo celih brojeva. Ponovite unos !!!" sqref="C12:I44 C52:C105 D54:I105">
      <formula1>0</formula1>
      <formula2>999999999</formula2>
    </dataValidation>
    <dataValidation operator="greaterThan" allowBlank="1" showInputMessage="1" showErrorMessage="1" errorTitle="Upozorenje" error="Uneli ste neispravan podatak. Ponovite unos !!!" sqref="A12:B44 A54:B105"/>
  </dataValidation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fin plan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Administrator</cp:lastModifiedBy>
  <cp:lastPrinted>2021-03-09T08:27:36Z</cp:lastPrinted>
  <dcterms:created xsi:type="dcterms:W3CDTF">2018-01-24T10:39:15Z</dcterms:created>
  <dcterms:modified xsi:type="dcterms:W3CDTF">2021-03-18T10:19:23Z</dcterms:modified>
</cp:coreProperties>
</file>